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ovimientos contables\Presupuestos 2020\4. Modificaciones 2020\"/>
    </mc:Choice>
  </mc:AlternateContent>
  <bookViews>
    <workbookView xWindow="0" yWindow="0" windowWidth="21600" windowHeight="9135" activeTab="1"/>
  </bookViews>
  <sheets>
    <sheet name="Mod 4 Clasif" sheetId="9" r:id="rId1"/>
    <sheet name="Clasif Econo" sheetId="10" r:id="rId2"/>
    <sheet name="Estimaciones" sheetId="7" state="hidden" r:id="rId3"/>
  </sheets>
  <definedNames>
    <definedName name="_xlnm.Print_Area" localSheetId="1">'Clasif Econo'!$A$1:$H$51</definedName>
    <definedName name="_xlnm.Print_Area" localSheetId="2">Estimaciones!$A$1:$D$35</definedName>
    <definedName name="_xlnm.Print_Area" localSheetId="0">'Mod 4 Clasif'!$B$1:$N$99</definedName>
    <definedName name="_xlnm.Print_Titles" localSheetId="0">'Mod 4 Clasif'!$1:$8</definedName>
  </definedNames>
  <calcPr calcId="152511"/>
</workbook>
</file>

<file path=xl/calcChain.xml><?xml version="1.0" encoding="utf-8"?>
<calcChain xmlns="http://schemas.openxmlformats.org/spreadsheetml/2006/main">
  <c r="D13" i="10" l="1"/>
  <c r="F83" i="9"/>
  <c r="F85" i="9" s="1"/>
  <c r="F87" i="9" s="1"/>
  <c r="E83" i="9"/>
  <c r="E85" i="9" s="1"/>
  <c r="E87" i="9" s="1"/>
  <c r="D83" i="9"/>
  <c r="D85" i="9" s="1"/>
  <c r="D87" i="9" s="1"/>
  <c r="L82" i="9"/>
  <c r="K82" i="9"/>
  <c r="G82" i="9"/>
  <c r="L80" i="9"/>
  <c r="L83" i="9" s="1"/>
  <c r="L85" i="9" s="1"/>
  <c r="L87" i="9" s="1"/>
  <c r="K80" i="9"/>
  <c r="G80" i="9"/>
  <c r="G83" i="9" l="1"/>
  <c r="G85" i="9" s="1"/>
  <c r="G87" i="9" s="1"/>
  <c r="K83" i="9"/>
  <c r="K85" i="9" s="1"/>
  <c r="K87" i="9" s="1"/>
  <c r="M80" i="9"/>
  <c r="M82" i="9"/>
  <c r="M79" i="9" l="1"/>
  <c r="M83" i="9"/>
  <c r="L62" i="9" l="1"/>
  <c r="K62" i="9"/>
  <c r="K63" i="9" s="1"/>
  <c r="L57" i="9"/>
  <c r="K57" i="9"/>
  <c r="K58" i="9" s="1"/>
  <c r="F63" i="9"/>
  <c r="F65" i="9" s="1"/>
  <c r="E63" i="9"/>
  <c r="D63" i="9"/>
  <c r="G62" i="9"/>
  <c r="G63" i="9" s="1"/>
  <c r="F58" i="9"/>
  <c r="E58" i="9"/>
  <c r="D58" i="9"/>
  <c r="D65" i="9" s="1"/>
  <c r="G57" i="9"/>
  <c r="G58" i="9" s="1"/>
  <c r="G65" i="9" s="1"/>
  <c r="L45" i="9"/>
  <c r="K45" i="9"/>
  <c r="G46" i="9"/>
  <c r="L29" i="9"/>
  <c r="K29" i="9"/>
  <c r="L28" i="9"/>
  <c r="K28" i="9"/>
  <c r="G29" i="9"/>
  <c r="G28" i="9"/>
  <c r="G26" i="9"/>
  <c r="G24" i="9"/>
  <c r="L24" i="9"/>
  <c r="K24" i="9"/>
  <c r="G18" i="9"/>
  <c r="G16" i="9"/>
  <c r="F19" i="9"/>
  <c r="E19" i="9"/>
  <c r="D19" i="9"/>
  <c r="F32" i="9"/>
  <c r="E32" i="9"/>
  <c r="D32" i="9"/>
  <c r="L31" i="9"/>
  <c r="K31" i="9"/>
  <c r="G31" i="9"/>
  <c r="L26" i="9"/>
  <c r="K26" i="9"/>
  <c r="L23" i="9"/>
  <c r="K23" i="9"/>
  <c r="G23" i="9"/>
  <c r="L18" i="9"/>
  <c r="K18" i="9"/>
  <c r="L16" i="9"/>
  <c r="K16" i="9"/>
  <c r="E65" i="9" l="1"/>
  <c r="M57" i="9"/>
  <c r="M62" i="9"/>
  <c r="M61" i="9" s="1"/>
  <c r="K65" i="9"/>
  <c r="D34" i="9"/>
  <c r="L63" i="9"/>
  <c r="L65" i="9" s="1"/>
  <c r="F34" i="9"/>
  <c r="M63" i="9"/>
  <c r="L58" i="9"/>
  <c r="M24" i="9"/>
  <c r="E34" i="9"/>
  <c r="M45" i="9"/>
  <c r="M28" i="9"/>
  <c r="K32" i="9"/>
  <c r="L32" i="9"/>
  <c r="M29" i="9"/>
  <c r="M31" i="9"/>
  <c r="M26" i="9"/>
  <c r="M25" i="9" s="1"/>
  <c r="M16" i="9"/>
  <c r="M18" i="9"/>
  <c r="G32" i="9"/>
  <c r="M23" i="9"/>
  <c r="M56" i="9" l="1"/>
  <c r="E27" i="10"/>
  <c r="M27" i="9"/>
  <c r="C29" i="10" s="1"/>
  <c r="M22" i="9"/>
  <c r="M30" i="9"/>
  <c r="C19" i="10"/>
  <c r="M15" i="9"/>
  <c r="C13" i="10" s="1"/>
  <c r="M58" i="9" l="1"/>
  <c r="M65" i="9" s="1"/>
  <c r="M85" i="9"/>
  <c r="M87" i="9" s="1"/>
  <c r="M32" i="9"/>
  <c r="E47" i="9" l="1"/>
  <c r="E49" i="9" s="1"/>
  <c r="E67" i="9" s="1"/>
  <c r="E89" i="9" s="1"/>
  <c r="F47" i="9"/>
  <c r="F49" i="9" s="1"/>
  <c r="F67" i="9" s="1"/>
  <c r="F89" i="9" s="1"/>
  <c r="D47" i="9"/>
  <c r="D49" i="9" s="1"/>
  <c r="D67" i="9" s="1"/>
  <c r="D89" i="9" s="1"/>
  <c r="L46" i="9"/>
  <c r="K46" i="9"/>
  <c r="L43" i="9"/>
  <c r="K43" i="9"/>
  <c r="L42" i="9"/>
  <c r="K42" i="9"/>
  <c r="L41" i="9"/>
  <c r="K41" i="9"/>
  <c r="G45" i="9"/>
  <c r="G41" i="9"/>
  <c r="G43" i="9"/>
  <c r="G42" i="9"/>
  <c r="G40" i="9"/>
  <c r="K40" i="9"/>
  <c r="L40" i="9"/>
  <c r="K47" i="9" l="1"/>
  <c r="K49" i="9" s="1"/>
  <c r="L47" i="9"/>
  <c r="L49" i="9" s="1"/>
  <c r="G47" i="9"/>
  <c r="G49" i="9" s="1"/>
  <c r="M41" i="9"/>
  <c r="M42" i="9"/>
  <c r="M43" i="9"/>
  <c r="M46" i="9"/>
  <c r="M40" i="9"/>
  <c r="M39" i="9" l="1"/>
  <c r="B51" i="10"/>
  <c r="A3" i="10"/>
  <c r="L14" i="9"/>
  <c r="K14" i="9"/>
  <c r="K19" i="9" l="1"/>
  <c r="K34" i="9" s="1"/>
  <c r="K67" i="9" s="1"/>
  <c r="K89" i="9" s="1"/>
  <c r="L19" i="9"/>
  <c r="L34" i="9" s="1"/>
  <c r="L67" i="9" s="1"/>
  <c r="L89" i="9" s="1"/>
  <c r="M47" i="9"/>
  <c r="M49" i="9" s="1"/>
  <c r="M14" i="9"/>
  <c r="A2" i="10"/>
  <c r="G45" i="10"/>
  <c r="G44" i="10"/>
  <c r="G43" i="10"/>
  <c r="C41" i="10"/>
  <c r="C38" i="10" s="1"/>
  <c r="G42" i="10"/>
  <c r="F41" i="10"/>
  <c r="E41" i="10"/>
  <c r="E38" i="10" s="1"/>
  <c r="D41" i="10"/>
  <c r="D38" i="10" s="1"/>
  <c r="G40" i="10"/>
  <c r="G39" i="10"/>
  <c r="G37" i="10"/>
  <c r="G36" i="10"/>
  <c r="E34" i="10"/>
  <c r="F34" i="10"/>
  <c r="G35" i="10"/>
  <c r="C34" i="10"/>
  <c r="G33" i="10"/>
  <c r="G32" i="10"/>
  <c r="G31" i="10"/>
  <c r="G30" i="10"/>
  <c r="E28" i="10"/>
  <c r="D28" i="10"/>
  <c r="G29" i="10"/>
  <c r="C28" i="10"/>
  <c r="F28" i="10"/>
  <c r="G26" i="10"/>
  <c r="G25" i="10"/>
  <c r="C22" i="10"/>
  <c r="G23" i="10"/>
  <c r="F22" i="10"/>
  <c r="G20" i="10"/>
  <c r="E17" i="10"/>
  <c r="G18" i="10"/>
  <c r="C17" i="10"/>
  <c r="F17" i="10"/>
  <c r="G16" i="10"/>
  <c r="C14" i="10"/>
  <c r="F14" i="10"/>
  <c r="E14" i="10"/>
  <c r="G12" i="10"/>
  <c r="F10" i="10"/>
  <c r="E10" i="10"/>
  <c r="E9" i="10" s="1"/>
  <c r="C11" i="10" l="1"/>
  <c r="C10" i="10" s="1"/>
  <c r="C9" i="10" s="1"/>
  <c r="C8" i="10" s="1"/>
  <c r="M13" i="9"/>
  <c r="M19" i="9" s="1"/>
  <c r="D10" i="10"/>
  <c r="E22" i="10"/>
  <c r="E21" i="10" s="1"/>
  <c r="G24" i="10"/>
  <c r="G41" i="10"/>
  <c r="C21" i="10"/>
  <c r="E8" i="10"/>
  <c r="F9" i="10"/>
  <c r="G28" i="10"/>
  <c r="F21" i="10"/>
  <c r="F38" i="10"/>
  <c r="G38" i="10" s="1"/>
  <c r="D34" i="10"/>
  <c r="G10" i="10" l="1"/>
  <c r="M34" i="9"/>
  <c r="M67" i="9" s="1"/>
  <c r="M89" i="9" s="1"/>
  <c r="D17" i="10"/>
  <c r="G17" i="10" s="1"/>
  <c r="G19" i="10"/>
  <c r="G11" i="10"/>
  <c r="G13" i="10"/>
  <c r="D14" i="10"/>
  <c r="G14" i="10" s="1"/>
  <c r="G15" i="10"/>
  <c r="D22" i="10"/>
  <c r="G22" i="10" s="1"/>
  <c r="G27" i="10"/>
  <c r="C47" i="10"/>
  <c r="E47" i="10"/>
  <c r="F8" i="10"/>
  <c r="G34" i="10"/>
  <c r="D9" i="10" l="1"/>
  <c r="G9" i="10" s="1"/>
  <c r="D21" i="10"/>
  <c r="F47" i="10"/>
  <c r="D8" i="10" l="1"/>
  <c r="G8" i="10" s="1"/>
  <c r="G21" i="10"/>
  <c r="G14" i="9"/>
  <c r="G19" i="9" l="1"/>
  <c r="G34" i="9"/>
  <c r="G67" i="9" s="1"/>
  <c r="G89" i="9" s="1"/>
  <c r="D47" i="10"/>
  <c r="G47" i="10" s="1"/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<sst xmlns="http://schemas.openxmlformats.org/spreadsheetml/2006/main" count="316" uniqueCount="208">
  <si>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</si>
  <si>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</si>
  <si>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</si>
  <si>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</si>
  <si>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</si>
  <si>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</si>
  <si>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</si>
  <si>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PROGRAMA II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</si>
  <si>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</si>
  <si>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</si>
  <si>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</si>
  <si>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</si>
  <si>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</si>
  <si>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</si>
  <si>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</si>
  <si>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</si>
  <si>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</si>
  <si>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</si>
  <si>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</si>
  <si>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</si>
  <si>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</si>
  <si>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</si>
  <si>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</si>
  <si>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</si>
  <si>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</si>
  <si>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</si>
  <si>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5.02.16… DEPÓSITO Y TRATAMIENTO DE BASURA</t>
  </si>
  <si>
    <t>TOTAL PROGRAMA II  *JIMÉNEZ*</t>
  </si>
  <si>
    <t>Elaborada por:</t>
  </si>
  <si>
    <t>Contabilidad Municipal</t>
  </si>
  <si>
    <t>Fecha:</t>
  </si>
  <si>
    <t>SUBTOTAL DEPÓSITO Y TRATAMIENTO DE BASURA</t>
  </si>
  <si>
    <t>Justificación:</t>
  </si>
  <si>
    <t>Metas operativas Jiménez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</si>
  <si>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</si>
  <si>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</si>
  <si>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</si>
  <si>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</si>
  <si>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</si>
  <si>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</si>
  <si>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</si>
  <si>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</si>
  <si>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</si>
  <si>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</si>
  <si>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</si>
  <si>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</si>
  <si>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</si>
  <si>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</si>
  <si>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</si>
  <si>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</si>
  <si>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</si>
  <si>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</si>
  <si>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</si>
  <si>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</si>
  <si>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</si>
  <si>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</si>
  <si>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</si>
  <si>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</si>
  <si>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</si>
  <si>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</si>
  <si>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</si>
  <si>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</si>
  <si>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</si>
  <si>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</si>
  <si>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</si>
  <si>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</si>
  <si>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</si>
  <si>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</si>
  <si>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</si>
  <si>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</si>
  <si>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</si>
  <si>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</si>
  <si>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</si>
  <si>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</si>
  <si>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</si>
  <si>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</si>
  <si>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</si>
  <si>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</si>
  <si>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</si>
  <si>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</si>
  <si>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</si>
  <si>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</si>
  <si>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</si>
  <si>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</si>
  <si>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</si>
  <si>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</si>
  <si>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</si>
  <si>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</si>
  <si>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</si>
  <si>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</si>
  <si>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</si>
  <si>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</si>
  <si>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</si>
  <si>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</si>
  <si>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</si>
  <si>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</si>
  <si>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</si>
  <si>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</si>
  <si>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</si>
  <si>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</si>
  <si>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</si>
  <si>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</si>
  <si>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</si>
  <si>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</si>
  <si>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</si>
  <si>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</si>
  <si>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</si>
  <si>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</si>
  <si>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</si>
  <si>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</si>
  <si>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</si>
  <si>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</si>
  <si>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</si>
  <si>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</si>
  <si>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</si>
  <si>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</si>
  <si>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</si>
  <si>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</si>
  <si>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</si>
  <si>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Diferencia</t>
  </si>
  <si>
    <t>Adquisición de bienes y servicios</t>
  </si>
  <si>
    <t>TOTALES</t>
  </si>
  <si>
    <t>Cod</t>
  </si>
  <si>
    <t>DETALLE POR CLASIFICADOR ECONÓMICO</t>
  </si>
  <si>
    <t>DETALLE CLASIFICACIÓN POR OBJETO DE GASTO</t>
  </si>
  <si>
    <t>Retribución por años servidos</t>
  </si>
  <si>
    <t>Prestaciones legales</t>
  </si>
  <si>
    <t>5.02.16.2.04.02.00.0</t>
  </si>
  <si>
    <t>Repuestos y accesorios</t>
  </si>
  <si>
    <t>Mantenimiento y reparación de equipo de transporte</t>
  </si>
  <si>
    <t>5.02.16.1.01.02.00.0</t>
  </si>
  <si>
    <t>Alquiler de maquinaria, equipo y mobiliario</t>
  </si>
  <si>
    <t>5.02.16.1.08.05.00.0</t>
  </si>
  <si>
    <t>5.02.16.1</t>
  </si>
  <si>
    <t>SERVICIOS</t>
  </si>
  <si>
    <t>MATERIALES Y SERVICIOS</t>
  </si>
  <si>
    <t>5.02.16.2</t>
  </si>
  <si>
    <t>Refuerzo de varios rubros del Servicio de Depósito y Tratamiento de Basura, para efectos de seguir brindando el servicio.</t>
  </si>
  <si>
    <t>Pág. 1</t>
  </si>
  <si>
    <t>MODIFICACIÓN PRESUPUESTARIA            04-2020</t>
  </si>
  <si>
    <t>TOTAL PROGRAMA I  *JIMÉNEZ*</t>
  </si>
  <si>
    <t>PROGRAMA I</t>
  </si>
  <si>
    <t>5.01.01… ADMINISTRACIÓN GENERAL</t>
  </si>
  <si>
    <t>SUBTOTAL ADMINISTRACIÓN GENERAL</t>
  </si>
  <si>
    <t>5.01.01.0</t>
  </si>
  <si>
    <t>5.01.01.0.01.02.00.0</t>
  </si>
  <si>
    <t>Jornales ocasionales</t>
  </si>
  <si>
    <t>Productos farmaceúticos y medicinales</t>
  </si>
  <si>
    <t>Mantenimiento de instalaciones y otras obras</t>
  </si>
  <si>
    <t>5.01.01.1</t>
  </si>
  <si>
    <t>5.01.01.1.08.03.00.0</t>
  </si>
  <si>
    <t>5.01.01.2</t>
  </si>
  <si>
    <t>5.01.01.2.01.02.00.0</t>
  </si>
  <si>
    <t>5.01.02… AUDITORÍA INTERNA</t>
  </si>
  <si>
    <t>5.01.02.0.01.01.00.0</t>
  </si>
  <si>
    <t>Sueldos para cargos fijos</t>
  </si>
  <si>
    <t>5.01.02.0.03.01.00.0</t>
  </si>
  <si>
    <t>5.01.02.2.99.04.00.0</t>
  </si>
  <si>
    <t>Textiles y vestuario</t>
  </si>
  <si>
    <t>5.01.02.0</t>
  </si>
  <si>
    <t>5.01.02.2</t>
  </si>
  <si>
    <t>5.01.02.5</t>
  </si>
  <si>
    <t>BIENES DURADEROS</t>
  </si>
  <si>
    <t>5.01.02.5.01.04.00.0</t>
  </si>
  <si>
    <t>Equipo y mobiliario de oficina</t>
  </si>
  <si>
    <t>5.01.02.5.01.05.00.0</t>
  </si>
  <si>
    <t>5.01.02.6</t>
  </si>
  <si>
    <t>5.01.02.6.03.01.00.0</t>
  </si>
  <si>
    <t>SUBTOTAL AUDITORÍA INTERNA</t>
  </si>
  <si>
    <t>SESIÓN ORDINARIA N°  207          Lunes 20 de Abril del 2020</t>
  </si>
  <si>
    <t>5.02.16.1.08.03.00.0</t>
  </si>
  <si>
    <t>5.02.16.1.07.02.00.0</t>
  </si>
  <si>
    <t>5.02.16.2.99.05.00.0</t>
  </si>
  <si>
    <t>Útiles y materiales de limpieza</t>
  </si>
  <si>
    <t>Equipo de cómputo</t>
  </si>
  <si>
    <t>PROGRAMA III</t>
  </si>
  <si>
    <t>5.03.06.07.1.08.02.0</t>
  </si>
  <si>
    <t>Mantenimiento de vías de comunicación</t>
  </si>
  <si>
    <t>SUBTOTAL</t>
  </si>
  <si>
    <t>5.03.06.07.1</t>
  </si>
  <si>
    <t>5.03.06.07…  PASO PEATONAL SANTA CECILIA JV</t>
  </si>
  <si>
    <t>SUBTOTAL PASO PEATONAL SANTA CECILIA JV</t>
  </si>
  <si>
    <t>5.03.06.26…  SALÓN COMUNAL SAN MARTIN JV</t>
  </si>
  <si>
    <t>5.03.06.26.1.08.03</t>
  </si>
  <si>
    <t>5.03.06.26.1</t>
  </si>
  <si>
    <t>GRUPO 06: OTROS PROYECTOS PROGRAMA III</t>
  </si>
  <si>
    <t>Pago de prestaciones legales (pago de vacaciones) a la funcionaria Sandra Mora Muñoz, de Auditoría Interna</t>
  </si>
  <si>
    <t>Pág. 2</t>
  </si>
  <si>
    <t xml:space="preserve">CONCEJO MUNICIPAL DEL DISTRITO DE TUCURRIQUE </t>
  </si>
  <si>
    <t>MODIFICACIÓN PRESUPUESTARIA            02-2020</t>
  </si>
  <si>
    <t>SESIÓN ORDINARIA N°           Martes  14 de Abril del 2020</t>
  </si>
  <si>
    <t>5.02.02… SERVICIO DE RECOLECCIÓN DE BASURA</t>
  </si>
  <si>
    <t>5.02.02.1.04.02.00.0</t>
  </si>
  <si>
    <t xml:space="preserve">Servicios Jurídicos </t>
  </si>
  <si>
    <t>5.02.02.2.01.99,00,0</t>
  </si>
  <si>
    <t>SUBTOTAL RECOLECCIÓN DE BASURA</t>
  </si>
  <si>
    <t>TOTAL PROGRAMA II  *TUCURRIQUE*</t>
  </si>
  <si>
    <t>TOTAL PROGRAMA III  *JIMÉNEZ*</t>
  </si>
  <si>
    <t>TOTAL MODIFICACIÓN 04-2020 *JIMÉNEZ*</t>
  </si>
  <si>
    <t>TOTAL MODIFICACIÓN 04-2020 *TUCURRIQUE*</t>
  </si>
  <si>
    <t>TOTAL MODIFICACIÓN 04-2020 **CONSOLIDADA**</t>
  </si>
  <si>
    <t>Otros productos químicos</t>
  </si>
  <si>
    <t>TOTAL MODIFICACIÓN 04-2020* CONSOLIDADA*</t>
  </si>
  <si>
    <t>A Solicitud de la  Alcaldía Municipal y la Intendencia CDM Tucurrique.</t>
  </si>
  <si>
    <t xml:space="preserve">Metas operativas Tucurrique </t>
  </si>
  <si>
    <t xml:space="preserve"> Fortalecimiento de las medidas de seguridad contra el Covid 19 en el distrito y pormover a la comunidad para quedarse en sus hogares y promover la autosuficienca,</t>
  </si>
  <si>
    <t>Pág. 3</t>
  </si>
  <si>
    <t>Pág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</si>
</sst>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₡-140A]#,##0.00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sz val="9"/>
      <color indexed="10"/>
      <name val="Arial"/>
      <family val="2"/>
    </font>
    <font>
      <sz val="9"/>
      <color indexed="12"/>
      <name val="Arial"/>
      <family val="2"/>
    </font>
    <font>
      <sz val="8"/>
      <color indexed="10"/>
      <name val="Arial"/>
      <family val="2"/>
    </font>
    <font>
      <sz val="8"/>
      <color indexed="12"/>
      <name val="Arial"/>
      <family val="2"/>
    </font>
    <font>
      <b/>
      <sz val="8"/>
      <color rgb="FF0070C0"/>
      <name val="Arial"/>
      <family val="2"/>
    </font>
    <font>
      <b/>
      <sz val="8"/>
      <color rgb="FFFF0000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sz val="10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86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/>
    <xf numFmtId="4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/>
    <xf numFmtId="49" fontId="3" fillId="5" borderId="8" xfId="0" applyNumberFormat="1" applyFont="1" applyFill="1" applyBorder="1" applyAlignment="1">
      <alignment vertical="center"/>
    </xf>
    <xf numFmtId="4" fontId="3" fillId="5" borderId="8" xfId="0" applyNumberFormat="1" applyFont="1" applyFill="1" applyBorder="1" applyAlignment="1">
      <alignment vertical="center"/>
    </xf>
    <xf numFmtId="0" fontId="3" fillId="0" borderId="0" xfId="0" applyFont="1" applyBorder="1"/>
    <xf numFmtId="4" fontId="11" fillId="0" borderId="0" xfId="0" applyNumberFormat="1" applyFont="1"/>
    <xf numFmtId="4" fontId="3" fillId="0" borderId="0" xfId="0" applyNumberFormat="1" applyFont="1" applyBorder="1"/>
    <xf numFmtId="4" fontId="3" fillId="0" borderId="0" xfId="0" applyNumberFormat="1" applyFont="1" applyFill="1" applyBorder="1"/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0" fontId="11" fillId="0" borderId="0" xfId="0" applyFont="1" applyAlignment="1">
      <alignment horizontal="right"/>
    </xf>
    <xf numFmtId="14" fontId="11" fillId="0" borderId="0" xfId="0" applyNumberFormat="1" applyFont="1" applyAlignment="1">
      <alignment horizontal="right"/>
    </xf>
    <xf numFmtId="14" fontId="11" fillId="0" borderId="0" xfId="0" applyNumberFormat="1" applyFont="1"/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4" fontId="12" fillId="0" borderId="19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3" fillId="3" borderId="10" xfId="0" applyNumberFormat="1" applyFon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9" fontId="12" fillId="0" borderId="21" xfId="0" applyNumberFormat="1" applyFont="1" applyFill="1" applyBorder="1" applyAlignment="1">
      <alignment horizontal="right" vertical="center"/>
    </xf>
    <xf numFmtId="49" fontId="12" fillId="0" borderId="22" xfId="0" applyNumberFormat="1" applyFont="1" applyFill="1" applyBorder="1" applyAlignment="1">
      <alignment vertical="center"/>
    </xf>
    <xf numFmtId="0" fontId="9" fillId="0" borderId="22" xfId="0" applyFont="1" applyFill="1" applyBorder="1" applyAlignment="1">
      <alignment horizontal="right" vertical="center"/>
    </xf>
    <xf numFmtId="0" fontId="9" fillId="0" borderId="22" xfId="0" applyFont="1" applyFill="1" applyBorder="1" applyAlignment="1">
      <alignment vertical="center"/>
    </xf>
    <xf numFmtId="49" fontId="12" fillId="5" borderId="24" xfId="0" applyNumberFormat="1" applyFont="1" applyFill="1" applyBorder="1" applyAlignment="1">
      <alignment horizontal="right" vertical="center"/>
    </xf>
    <xf numFmtId="49" fontId="12" fillId="5" borderId="0" xfId="0" applyNumberFormat="1" applyFont="1" applyFill="1" applyBorder="1" applyAlignment="1">
      <alignment vertical="center"/>
    </xf>
    <xf numFmtId="0" fontId="9" fillId="0" borderId="24" xfId="0" applyFont="1" applyFill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9" fillId="0" borderId="29" xfId="0" applyFont="1" applyBorder="1" applyAlignment="1">
      <alignment vertical="center"/>
    </xf>
    <xf numFmtId="4" fontId="12" fillId="0" borderId="20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4" fontId="19" fillId="0" borderId="18" xfId="0" applyNumberFormat="1" applyFont="1" applyFill="1" applyBorder="1" applyAlignment="1">
      <alignment horizontal="right" vertical="center"/>
    </xf>
    <xf numFmtId="4" fontId="12" fillId="0" borderId="18" xfId="0" applyNumberFormat="1" applyFont="1" applyFill="1" applyBorder="1" applyAlignment="1">
      <alignment horizontal="right" vertical="center"/>
    </xf>
    <xf numFmtId="4" fontId="20" fillId="0" borderId="18" xfId="0" applyNumberFormat="1" applyFont="1" applyFill="1" applyBorder="1" applyAlignment="1">
      <alignment horizontal="right" vertical="center"/>
    </xf>
    <xf numFmtId="4" fontId="9" fillId="0" borderId="25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0" fontId="9" fillId="0" borderId="23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29" xfId="0" applyFont="1" applyFill="1" applyBorder="1" applyAlignment="1">
      <alignment vertical="center"/>
    </xf>
    <xf numFmtId="4" fontId="12" fillId="0" borderId="4" xfId="0" applyNumberFormat="1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12" fillId="0" borderId="28" xfId="0" applyFont="1" applyFill="1" applyBorder="1" applyAlignment="1">
      <alignment vertical="center"/>
    </xf>
    <xf numFmtId="0" fontId="12" fillId="0" borderId="22" xfId="0" applyFont="1" applyFill="1" applyBorder="1" applyAlignment="1">
      <alignment vertical="center"/>
    </xf>
    <xf numFmtId="4" fontId="12" fillId="0" borderId="22" xfId="0" applyNumberFormat="1" applyFont="1" applyFill="1" applyBorder="1" applyAlignment="1">
      <alignment horizontal="right" vertical="center"/>
    </xf>
    <xf numFmtId="4" fontId="13" fillId="0" borderId="22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4" fontId="12" fillId="0" borderId="23" xfId="0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4" fontId="12" fillId="0" borderId="4" xfId="0" applyNumberFormat="1" applyFont="1" applyFill="1" applyBorder="1" applyAlignment="1">
      <alignment horizontal="right" vertical="center"/>
    </xf>
    <xf numFmtId="4" fontId="9" fillId="0" borderId="0" xfId="0" applyNumberFormat="1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4" fontId="3" fillId="0" borderId="10" xfId="0" applyNumberFormat="1" applyFont="1" applyFill="1" applyBorder="1" applyAlignment="1">
      <alignment horizontal="right" vertical="center"/>
    </xf>
    <xf numFmtId="4" fontId="11" fillId="0" borderId="0" xfId="0" applyNumberFormat="1" applyFont="1" applyBorder="1" applyAlignment="1">
      <alignment vertical="center"/>
    </xf>
    <xf numFmtId="4" fontId="9" fillId="0" borderId="4" xfId="0" applyNumberFormat="1" applyFont="1" applyFill="1" applyBorder="1" applyAlignment="1">
      <alignment horizontal="right" vertical="center"/>
    </xf>
    <xf numFmtId="0" fontId="12" fillId="0" borderId="28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12" fillId="0" borderId="34" xfId="0" applyFont="1" applyBorder="1" applyAlignment="1">
      <alignment vertical="center"/>
    </xf>
    <xf numFmtId="4" fontId="20" fillId="0" borderId="34" xfId="0" applyNumberFormat="1" applyFont="1" applyFill="1" applyBorder="1" applyAlignment="1">
      <alignment horizontal="right" vertical="center"/>
    </xf>
    <xf numFmtId="4" fontId="19" fillId="0" borderId="34" xfId="0" applyNumberFormat="1" applyFont="1" applyFill="1" applyBorder="1" applyAlignment="1">
      <alignment horizontal="right" vertical="center"/>
    </xf>
    <xf numFmtId="4" fontId="12" fillId="0" borderId="37" xfId="0" applyNumberFormat="1" applyFont="1" applyFill="1" applyBorder="1" applyAlignment="1">
      <alignment horizontal="right" vertical="center"/>
    </xf>
    <xf numFmtId="4" fontId="12" fillId="0" borderId="34" xfId="0" applyNumberFormat="1" applyFont="1" applyFill="1" applyBorder="1" applyAlignment="1">
      <alignment horizontal="right" vertical="center"/>
    </xf>
    <xf numFmtId="4" fontId="12" fillId="0" borderId="35" xfId="0" applyNumberFormat="1" applyFont="1" applyFill="1" applyBorder="1" applyAlignment="1">
      <alignment horizontal="right" vertical="center"/>
    </xf>
    <xf numFmtId="0" fontId="9" fillId="0" borderId="34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4" fillId="0" borderId="12" xfId="0" applyFont="1" applyBorder="1"/>
    <xf numFmtId="0" fontId="4" fillId="0" borderId="13" xfId="0" applyFont="1" applyBorder="1"/>
    <xf numFmtId="4" fontId="4" fillId="0" borderId="13" xfId="0" applyNumberFormat="1" applyFont="1" applyBorder="1"/>
    <xf numFmtId="0" fontId="4" fillId="0" borderId="14" xfId="0" applyFont="1" applyBorder="1"/>
    <xf numFmtId="0" fontId="3" fillId="0" borderId="41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4" fontId="3" fillId="0" borderId="42" xfId="0" applyNumberFormat="1" applyFont="1" applyBorder="1" applyAlignment="1">
      <alignment horizontal="right" vertical="center" wrapText="1"/>
    </xf>
    <xf numFmtId="0" fontId="3" fillId="0" borderId="42" xfId="0" applyFont="1" applyBorder="1" applyAlignment="1">
      <alignment horizontal="right" vertical="center" wrapText="1"/>
    </xf>
    <xf numFmtId="0" fontId="3" fillId="0" borderId="43" xfId="0" applyFont="1" applyFill="1" applyBorder="1" applyAlignment="1">
      <alignment horizontal="right" vertical="center" wrapText="1"/>
    </xf>
    <xf numFmtId="0" fontId="11" fillId="0" borderId="5" xfId="0" applyFont="1" applyBorder="1"/>
    <xf numFmtId="0" fontId="11" fillId="0" borderId="4" xfId="0" applyFont="1" applyBorder="1"/>
    <xf numFmtId="49" fontId="3" fillId="5" borderId="44" xfId="0" applyNumberFormat="1" applyFont="1" applyFill="1" applyBorder="1" applyAlignment="1">
      <alignment horizontal="right" vertical="center"/>
    </xf>
    <xf numFmtId="4" fontId="3" fillId="5" borderId="45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right"/>
    </xf>
    <xf numFmtId="4" fontId="3" fillId="0" borderId="4" xfId="0" applyNumberFormat="1" applyFont="1" applyBorder="1"/>
    <xf numFmtId="0" fontId="11" fillId="0" borderId="5" xfId="0" applyFont="1" applyBorder="1" applyAlignment="1">
      <alignment horizontal="right"/>
    </xf>
    <xf numFmtId="4" fontId="11" fillId="0" borderId="0" xfId="0" applyNumberFormat="1" applyFont="1" applyFill="1" applyBorder="1"/>
    <xf numFmtId="4" fontId="11" fillId="0" borderId="4" xfId="0" applyNumberFormat="1" applyFont="1" applyBorder="1"/>
    <xf numFmtId="4" fontId="11" fillId="0" borderId="4" xfId="0" applyNumberFormat="1" applyFont="1" applyBorder="1" applyAlignment="1">
      <alignment horizontal="right"/>
    </xf>
    <xf numFmtId="4" fontId="3" fillId="5" borderId="44" xfId="0" applyNumberFormat="1" applyFont="1" applyFill="1" applyBorder="1" applyAlignment="1">
      <alignment horizontal="right" vertical="center"/>
    </xf>
    <xf numFmtId="4" fontId="3" fillId="0" borderId="4" xfId="0" applyNumberFormat="1" applyFont="1" applyBorder="1" applyAlignment="1">
      <alignment horizontal="right"/>
    </xf>
    <xf numFmtId="49" fontId="3" fillId="5" borderId="46" xfId="0" applyNumberFormat="1" applyFont="1" applyFill="1" applyBorder="1" applyAlignment="1">
      <alignment horizontal="center" vertical="center"/>
    </xf>
    <xf numFmtId="49" fontId="3" fillId="5" borderId="47" xfId="0" applyNumberFormat="1" applyFont="1" applyFill="1" applyBorder="1" applyAlignment="1">
      <alignment vertical="center"/>
    </xf>
    <xf numFmtId="4" fontId="3" fillId="5" borderId="47" xfId="0" applyNumberFormat="1" applyFont="1" applyFill="1" applyBorder="1" applyAlignment="1">
      <alignment vertical="center"/>
    </xf>
    <xf numFmtId="4" fontId="3" fillId="5" borderId="48" xfId="0" applyNumberFormat="1" applyFont="1" applyFill="1" applyBorder="1" applyAlignment="1">
      <alignment vertical="center"/>
    </xf>
    <xf numFmtId="4" fontId="9" fillId="0" borderId="0" xfId="0" applyNumberFormat="1" applyFont="1" applyAlignment="1">
      <alignment vertical="center"/>
    </xf>
    <xf numFmtId="0" fontId="11" fillId="0" borderId="5" xfId="0" applyFont="1" applyFill="1" applyBorder="1" applyAlignment="1">
      <alignment vertical="center"/>
    </xf>
    <xf numFmtId="49" fontId="12" fillId="5" borderId="5" xfId="0" applyNumberFormat="1" applyFont="1" applyFill="1" applyBorder="1" applyAlignment="1">
      <alignment horizontal="left" vertical="center"/>
    </xf>
    <xf numFmtId="4" fontId="3" fillId="4" borderId="49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right" vertical="center" indent="1"/>
    </xf>
    <xf numFmtId="0" fontId="11" fillId="0" borderId="0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4" fontId="12" fillId="0" borderId="5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4" fontId="20" fillId="0" borderId="0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4" fontId="23" fillId="0" borderId="0" xfId="0" applyNumberFormat="1" applyFont="1" applyFill="1" applyBorder="1" applyAlignment="1">
      <alignment horizontal="right" vertical="center"/>
    </xf>
    <xf numFmtId="49" fontId="12" fillId="5" borderId="5" xfId="0" applyNumberFormat="1" applyFont="1" applyFill="1" applyBorder="1" applyAlignment="1">
      <alignment horizontal="left"/>
    </xf>
    <xf numFmtId="49" fontId="12" fillId="5" borderId="0" xfId="0" applyNumberFormat="1" applyFont="1" applyFill="1" applyBorder="1" applyAlignment="1"/>
    <xf numFmtId="4" fontId="9" fillId="0" borderId="0" xfId="0" applyNumberFormat="1" applyFont="1" applyFill="1" applyBorder="1" applyAlignment="1">
      <alignment horizontal="right"/>
    </xf>
    <xf numFmtId="4" fontId="17" fillId="0" borderId="0" xfId="0" applyNumberFormat="1" applyFont="1" applyFill="1" applyBorder="1" applyAlignment="1">
      <alignment horizontal="right"/>
    </xf>
    <xf numFmtId="4" fontId="18" fillId="0" borderId="0" xfId="0" applyNumberFormat="1" applyFont="1" applyFill="1" applyBorder="1" applyAlignment="1">
      <alignment horizontal="right"/>
    </xf>
    <xf numFmtId="4" fontId="9" fillId="0" borderId="25" xfId="0" applyNumberFormat="1" applyFont="1" applyFill="1" applyBorder="1" applyAlignment="1">
      <alignment horizontal="right"/>
    </xf>
    <xf numFmtId="0" fontId="9" fillId="0" borderId="0" xfId="0" applyFont="1" applyBorder="1" applyAlignment="1"/>
    <xf numFmtId="49" fontId="12" fillId="5" borderId="24" xfId="0" applyNumberFormat="1" applyFont="1" applyFill="1" applyBorder="1" applyAlignment="1">
      <alignment horizontal="right"/>
    </xf>
    <xf numFmtId="4" fontId="12" fillId="0" borderId="4" xfId="0" applyNumberFormat="1" applyFont="1" applyFill="1" applyBorder="1" applyAlignment="1">
      <alignment horizontal="right"/>
    </xf>
    <xf numFmtId="4" fontId="12" fillId="0" borderId="10" xfId="0" applyNumberFormat="1" applyFont="1" applyFill="1" applyBorder="1" applyAlignment="1">
      <alignment horizontal="right" vertical="center"/>
    </xf>
    <xf numFmtId="4" fontId="20" fillId="0" borderId="10" xfId="0" applyNumberFormat="1" applyFont="1" applyFill="1" applyBorder="1" applyAlignment="1">
      <alignment horizontal="right" vertical="center"/>
    </xf>
    <xf numFmtId="4" fontId="19" fillId="0" borderId="10" xfId="0" applyNumberFormat="1" applyFont="1" applyFill="1" applyBorder="1" applyAlignment="1">
      <alignment horizontal="right" vertical="center"/>
    </xf>
    <xf numFmtId="4" fontId="12" fillId="0" borderId="50" xfId="0" applyNumberFormat="1" applyFont="1" applyFill="1" applyBorder="1" applyAlignment="1">
      <alignment horizontal="right" vertical="center"/>
    </xf>
    <xf numFmtId="0" fontId="9" fillId="0" borderId="10" xfId="0" applyFont="1" applyBorder="1" applyAlignment="1">
      <alignment vertical="center"/>
    </xf>
    <xf numFmtId="0" fontId="9" fillId="0" borderId="51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4" fontId="12" fillId="0" borderId="1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4" fontId="12" fillId="0" borderId="3" xfId="0" applyNumberFormat="1" applyFont="1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4" fontId="9" fillId="0" borderId="13" xfId="0" applyNumberFormat="1" applyFont="1" applyFill="1" applyBorder="1" applyAlignment="1">
      <alignment horizontal="right" vertical="center"/>
    </xf>
    <xf numFmtId="4" fontId="17" fillId="0" borderId="13" xfId="0" applyNumberFormat="1" applyFont="1" applyFill="1" applyBorder="1" applyAlignment="1">
      <alignment horizontal="right" vertical="center"/>
    </xf>
    <xf numFmtId="4" fontId="18" fillId="0" borderId="13" xfId="0" applyNumberFormat="1" applyFont="1" applyFill="1" applyBorder="1" applyAlignment="1">
      <alignment horizontal="right" vertical="center"/>
    </xf>
    <xf numFmtId="4" fontId="9" fillId="0" borderId="52" xfId="0" applyNumberFormat="1" applyFont="1" applyFill="1" applyBorder="1" applyAlignment="1">
      <alignment horizontal="right" vertical="center"/>
    </xf>
    <xf numFmtId="0" fontId="9" fillId="0" borderId="53" xfId="0" applyFont="1" applyBorder="1" applyAlignment="1">
      <alignment vertical="center"/>
    </xf>
    <xf numFmtId="0" fontId="9" fillId="0" borderId="54" xfId="0" applyFont="1" applyFill="1" applyBorder="1" applyAlignment="1">
      <alignment horizontal="right" vertical="center"/>
    </xf>
    <xf numFmtId="4" fontId="9" fillId="0" borderId="14" xfId="0" applyNumberFormat="1" applyFont="1" applyFill="1" applyBorder="1" applyAlignment="1">
      <alignment horizontal="right" vertical="center"/>
    </xf>
    <xf numFmtId="49" fontId="12" fillId="5" borderId="1" xfId="0" applyNumberFormat="1" applyFont="1" applyFill="1" applyBorder="1" applyAlignment="1">
      <alignment horizontal="left" vertical="center"/>
    </xf>
    <xf numFmtId="49" fontId="12" fillId="5" borderId="2" xfId="0" applyNumberFormat="1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8" fillId="0" borderId="2" xfId="0" applyNumberFormat="1" applyFont="1" applyFill="1" applyBorder="1" applyAlignment="1">
      <alignment horizontal="right" vertical="center"/>
    </xf>
    <xf numFmtId="4" fontId="9" fillId="0" borderId="55" xfId="0" applyNumberFormat="1" applyFont="1" applyFill="1" applyBorder="1" applyAlignment="1">
      <alignment horizontal="right" vertical="center"/>
    </xf>
    <xf numFmtId="0" fontId="9" fillId="0" borderId="56" xfId="0" applyFont="1" applyBorder="1" applyAlignment="1">
      <alignment vertical="center"/>
    </xf>
    <xf numFmtId="0" fontId="9" fillId="0" borderId="57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vertical="center"/>
    </xf>
    <xf numFmtId="4" fontId="9" fillId="0" borderId="3" xfId="0" applyNumberFormat="1" applyFont="1" applyFill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right" vertical="center"/>
    </xf>
    <xf numFmtId="4" fontId="12" fillId="0" borderId="17" xfId="0" applyNumberFormat="1" applyFont="1" applyFill="1" applyBorder="1" applyAlignment="1">
      <alignment horizontal="right" vertical="center" wrapText="1"/>
    </xf>
    <xf numFmtId="4" fontId="12" fillId="0" borderId="18" xfId="0" applyNumberFormat="1" applyFont="1" applyFill="1" applyBorder="1" applyAlignment="1">
      <alignment horizontal="right" vertical="center" wrapText="1"/>
    </xf>
    <xf numFmtId="4" fontId="3" fillId="6" borderId="17" xfId="0" applyNumberFormat="1" applyFont="1" applyFill="1" applyBorder="1" applyAlignment="1">
      <alignment horizontal="center" vertical="center" wrapText="1"/>
    </xf>
    <xf numFmtId="4" fontId="3" fillId="6" borderId="18" xfId="0" applyNumberFormat="1" applyFont="1" applyFill="1" applyBorder="1" applyAlignment="1">
      <alignment horizontal="center" vertical="center" wrapText="1"/>
    </xf>
    <xf numFmtId="4" fontId="3" fillId="6" borderId="20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4" fontId="22" fillId="2" borderId="38" xfId="0" applyNumberFormat="1" applyFont="1" applyFill="1" applyBorder="1" applyAlignment="1">
      <alignment horizontal="center" vertical="center" wrapText="1"/>
    </xf>
    <xf numFmtId="4" fontId="22" fillId="2" borderId="39" xfId="0" applyNumberFormat="1" applyFont="1" applyFill="1" applyBorder="1" applyAlignment="1">
      <alignment horizontal="center" vertical="center" wrapText="1"/>
    </xf>
    <xf numFmtId="4" fontId="22" fillId="2" borderId="40" xfId="0" applyNumberFormat="1" applyFont="1" applyFill="1" applyBorder="1" applyAlignment="1">
      <alignment horizontal="center" vertical="center" wrapText="1"/>
    </xf>
    <xf numFmtId="4" fontId="12" fillId="0" borderId="33" xfId="0" applyNumberFormat="1" applyFont="1" applyFill="1" applyBorder="1" applyAlignment="1">
      <alignment horizontal="right" vertical="center" wrapText="1"/>
    </xf>
    <xf numFmtId="4" fontId="12" fillId="0" borderId="34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" fontId="13" fillId="0" borderId="15" xfId="0" applyNumberFormat="1" applyFont="1" applyFill="1" applyBorder="1" applyAlignment="1">
      <alignment horizontal="center" vertical="center" wrapText="1"/>
    </xf>
    <xf numFmtId="4" fontId="13" fillId="0" borderId="16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center" vertical="center" wrapText="1"/>
    </xf>
    <xf numFmtId="4" fontId="14" fillId="0" borderId="16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14" xfId="0" applyNumberFormat="1" applyFont="1" applyFill="1" applyBorder="1" applyAlignment="1">
      <alignment horizontal="center" vertical="center" wrapText="1"/>
    </xf>
    <xf numFmtId="4" fontId="12" fillId="0" borderId="9" xfId="0" applyNumberFormat="1" applyFont="1" applyFill="1" applyBorder="1" applyAlignment="1">
      <alignment horizontal="right" vertical="center" wrapText="1"/>
    </xf>
    <xf numFmtId="4" fontId="12" fillId="0" borderId="10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13" xfId="0" applyNumberFormat="1" applyFont="1" applyFill="1" applyBorder="1" applyAlignment="1">
      <alignment horizontal="center" vertical="center" wrapText="1"/>
    </xf>
    <xf numFmtId="4" fontId="22" fillId="2" borderId="9" xfId="0" applyNumberFormat="1" applyFont="1" applyFill="1" applyBorder="1" applyAlignment="1">
      <alignment horizontal="center" vertical="center" wrapText="1"/>
    </xf>
    <xf numFmtId="4" fontId="22" fillId="2" borderId="10" xfId="0" applyNumberFormat="1" applyFont="1" applyFill="1" applyBorder="1" applyAlignment="1">
      <alignment horizontal="center" vertical="center" wrapText="1"/>
    </xf>
    <xf numFmtId="4" fontId="22" fillId="2" borderId="11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" fontId="22" fillId="2" borderId="17" xfId="0" applyNumberFormat="1" applyFont="1" applyFill="1" applyBorder="1" applyAlignment="1">
      <alignment horizontal="center" vertical="center" wrapText="1"/>
    </xf>
    <xf numFmtId="4" fontId="22" fillId="2" borderId="18" xfId="0" applyNumberFormat="1" applyFont="1" applyFill="1" applyBorder="1" applyAlignment="1">
      <alignment horizontal="center" vertical="center" wrapText="1"/>
    </xf>
    <xf numFmtId="4" fontId="22" fillId="2" borderId="20" xfId="0" applyNumberFormat="1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vertical="center"/>
    </xf>
    <xf numFmtId="4" fontId="6" fillId="4" borderId="9" xfId="0" applyNumberFormat="1" applyFont="1" applyFill="1" applyBorder="1" applyAlignment="1">
      <alignment horizontal="center" vertical="center" wrapText="1"/>
    </xf>
    <xf numFmtId="4" fontId="6" fillId="4" borderId="50" xfId="0" applyNumberFormat="1" applyFont="1" applyFill="1" applyBorder="1" applyAlignment="1">
      <alignment horizontal="center" vertical="center" wrapText="1"/>
    </xf>
    <xf numFmtId="4" fontId="3" fillId="4" borderId="9" xfId="0" applyNumberFormat="1" applyFont="1" applyFill="1" applyBorder="1" applyAlignment="1">
      <alignment horizontal="center" vertical="center" wrapText="1"/>
    </xf>
    <xf numFmtId="4" fontId="3" fillId="4" borderId="50" xfId="0" applyNumberFormat="1" applyFont="1" applyFill="1" applyBorder="1" applyAlignment="1">
      <alignment horizontal="center" vertical="center" wrapText="1"/>
    </xf>
    <xf numFmtId="4" fontId="6" fillId="7" borderId="7" xfId="0" applyNumberFormat="1" applyFont="1" applyFill="1" applyBorder="1" applyAlignment="1">
      <alignment horizontal="center" vertical="center" wrapText="1"/>
    </xf>
    <xf numFmtId="4" fontId="6" fillId="7" borderId="6" xfId="0" applyNumberFormat="1" applyFont="1" applyFill="1" applyBorder="1" applyAlignment="1">
      <alignment horizontal="center" vertical="center" wrapText="1"/>
    </xf>
    <xf numFmtId="4" fontId="3" fillId="7" borderId="6" xfId="0" applyNumberFormat="1" applyFont="1" applyFill="1" applyBorder="1" applyAlignment="1">
      <alignment horizontal="right" vertical="center"/>
    </xf>
    <xf numFmtId="4" fontId="3" fillId="7" borderId="49" xfId="0" applyNumberFormat="1" applyFont="1" applyFill="1" applyBorder="1" applyAlignment="1">
      <alignment horizontal="right" vertical="center"/>
    </xf>
    <xf numFmtId="4" fontId="3" fillId="7" borderId="10" xfId="0" applyNumberFormat="1" applyFont="1" applyFill="1" applyBorder="1" applyAlignment="1">
      <alignment horizontal="right" vertical="center"/>
    </xf>
    <xf numFmtId="4" fontId="3" fillId="7" borderId="7" xfId="0" applyNumberFormat="1" applyFont="1" applyFill="1" applyBorder="1" applyAlignment="1">
      <alignment horizontal="center" vertical="center" wrapText="1"/>
    </xf>
    <xf numFmtId="4" fontId="3" fillId="7" borderId="6" xfId="0" applyNumberFormat="1" applyFont="1" applyFill="1" applyBorder="1" applyAlignment="1">
      <alignment horizontal="center" vertical="center" wrapText="1"/>
    </xf>
    <xf numFmtId="49" fontId="12" fillId="0" borderId="24" xfId="0" applyNumberFormat="1" applyFont="1" applyFill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4" fontId="3" fillId="0" borderId="30" xfId="0" applyNumberFormat="1" applyFont="1" applyFill="1" applyBorder="1" applyAlignment="1">
      <alignment horizontal="right" vertical="center"/>
    </xf>
    <xf numFmtId="4" fontId="3" fillId="0" borderId="31" xfId="0" applyNumberFormat="1" applyFont="1" applyFill="1" applyBorder="1" applyAlignment="1">
      <alignment horizontal="right" vertical="center"/>
    </xf>
    <xf numFmtId="4" fontId="3" fillId="0" borderId="32" xfId="0" applyNumberFormat="1" applyFont="1" applyFill="1" applyBorder="1" applyAlignment="1">
      <alignment horizontal="right" vertical="center"/>
    </xf>
  </cellXfs>
  <cellStyles count="5"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0</xdr:rowOff>
    </xdr:from>
    <xdr:to>
      <xdr:col>2</xdr:col>
      <xdr:colOff>0</xdr:colOff>
      <xdr:row>3</xdr:row>
      <xdr:rowOff>152400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0"/>
          <a:ext cx="657225" cy="752475"/>
        </a:xfrm>
        <a:prstGeom prst="rect">
          <a:avLst/>
        </a:prstGeom>
      </xdr:spPr>
    </xdr:pic>
    <xdr:clientData/>
  </xdr:twoCellAnchor>
  <xdr:twoCellAnchor>
    <xdr:from>
      <xdr:col>1</xdr:col>
      <xdr:colOff>285750</xdr:colOff>
      <xdr:row>71</xdr:row>
      <xdr:rowOff>85725</xdr:rowOff>
    </xdr:from>
    <xdr:to>
      <xdr:col>1</xdr:col>
      <xdr:colOff>1152525</xdr:colOff>
      <xdr:row>74</xdr:row>
      <xdr:rowOff>95250</xdr:rowOff>
    </xdr:to>
    <xdr:pic>
      <xdr:nvPicPr>
        <xdr:cNvPr id="3" name="Imagen 2" descr="ESCUDO DEL CONCEJO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7675" y="85725"/>
          <a:ext cx="8667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topLeftCell="D70" zoomScaleNormal="100" workbookViewId="0">
      <selection activeCell="N73" sqref="N73"/>
    </sheetView>
  </sheetViews>
  <sheetFormatPr baseColWidth="10" defaultRowHeight="12.75" x14ac:dyDescent="0.2"/>
  <cols>
    <col min="1" max="1" width="2.42578125" style="9" customWidth="1"/>
    <col min="2" max="2" width="18.7109375" style="75" customWidth="1"/>
    <col min="3" max="3" width="38.7109375" style="75" customWidth="1"/>
    <col min="4" max="4" width="13.5703125" style="89" bestFit="1" customWidth="1"/>
    <col min="5" max="5" width="13" style="89" bestFit="1" customWidth="1"/>
    <col min="6" max="6" width="15" style="89" bestFit="1" customWidth="1"/>
    <col min="7" max="7" width="13.28515625" style="89" bestFit="1" customWidth="1"/>
    <col min="8" max="8" width="1.5703125" style="75" customWidth="1"/>
    <col min="9" max="9" width="5.140625" style="89" bestFit="1" customWidth="1"/>
    <col min="10" max="10" width="29.140625" style="89" bestFit="1" customWidth="1"/>
    <col min="11" max="11" width="13" style="89" bestFit="1" customWidth="1"/>
    <col min="12" max="12" width="15" style="89" bestFit="1" customWidth="1"/>
    <col min="13" max="13" width="11.85546875" style="89" bestFit="1" customWidth="1"/>
    <col min="14" max="14" width="4.85546875" style="85" bestFit="1" customWidth="1"/>
    <col min="15" max="15" width="8.85546875" style="85" customWidth="1"/>
    <col min="16" max="18" width="8.85546875" style="90" customWidth="1"/>
    <col min="19" max="19" width="5.85546875" style="74" bestFit="1" customWidth="1"/>
    <col min="20" max="20" width="14.42578125" style="61" bestFit="1" customWidth="1"/>
    <col min="21" max="28" width="11.42578125" style="61"/>
    <col min="29" max="32" width="11.42578125" style="9"/>
    <col min="33" max="16384" width="11.42578125" style="75"/>
  </cols>
  <sheetData>
    <row r="1" spans="1:32" ht="15.75" x14ac:dyDescent="0.2">
      <c r="B1" s="221" t="s">
        <v>6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3"/>
      <c r="N1" s="35"/>
      <c r="O1" s="35"/>
      <c r="P1" s="61"/>
      <c r="Q1" s="61"/>
      <c r="R1" s="61"/>
    </row>
    <row r="2" spans="1:32" ht="15.75" x14ac:dyDescent="0.2">
      <c r="B2" s="224" t="s">
        <v>139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6"/>
      <c r="N2" s="35"/>
      <c r="O2" s="35"/>
      <c r="P2" s="61"/>
      <c r="Q2" s="61"/>
      <c r="R2" s="61"/>
    </row>
    <row r="3" spans="1:32" ht="15.75" x14ac:dyDescent="0.2">
      <c r="B3" s="227" t="s">
        <v>169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9"/>
      <c r="N3" s="35"/>
      <c r="O3" s="35"/>
      <c r="P3" s="61"/>
      <c r="Q3" s="61"/>
      <c r="R3" s="61"/>
    </row>
    <row r="4" spans="1:32" ht="16.5" thickBot="1" x14ac:dyDescent="0.25">
      <c r="B4" s="98"/>
      <c r="C4" s="99"/>
      <c r="D4" s="100"/>
      <c r="E4" s="100"/>
      <c r="F4" s="100"/>
      <c r="G4" s="100"/>
      <c r="H4" s="87"/>
      <c r="I4" s="86"/>
      <c r="J4" s="86"/>
      <c r="K4" s="86"/>
      <c r="L4" s="86"/>
      <c r="M4" s="88"/>
      <c r="N4" s="35"/>
      <c r="O4" s="35"/>
      <c r="P4" s="61"/>
      <c r="Q4" s="61"/>
      <c r="R4" s="61"/>
    </row>
    <row r="5" spans="1:32" ht="16.5" customHeight="1" thickBot="1" x14ac:dyDescent="0.25">
      <c r="B5" s="248" t="s">
        <v>124</v>
      </c>
      <c r="C5" s="249"/>
      <c r="D5" s="249"/>
      <c r="E5" s="249"/>
      <c r="F5" s="249"/>
      <c r="G5" s="250"/>
      <c r="H5" s="101"/>
      <c r="I5" s="182"/>
      <c r="J5" s="230" t="s">
        <v>123</v>
      </c>
      <c r="K5" s="230"/>
      <c r="L5" s="230"/>
      <c r="M5" s="183"/>
      <c r="N5" s="35"/>
      <c r="O5" s="35"/>
      <c r="P5" s="61"/>
      <c r="Q5" s="61"/>
      <c r="R5" s="61"/>
    </row>
    <row r="6" spans="1:32" ht="13.5" customHeight="1" x14ac:dyDescent="0.2">
      <c r="B6" s="239" t="s">
        <v>0</v>
      </c>
      <c r="C6" s="241" t="s">
        <v>1</v>
      </c>
      <c r="D6" s="243" t="s">
        <v>2</v>
      </c>
      <c r="E6" s="231" t="s">
        <v>3</v>
      </c>
      <c r="F6" s="233" t="s">
        <v>4</v>
      </c>
      <c r="G6" s="235" t="s">
        <v>5</v>
      </c>
      <c r="H6" s="184"/>
      <c r="I6" s="251" t="s">
        <v>122</v>
      </c>
      <c r="J6" s="253" t="s">
        <v>1</v>
      </c>
      <c r="K6" s="231" t="s">
        <v>3</v>
      </c>
      <c r="L6" s="233" t="s">
        <v>4</v>
      </c>
      <c r="M6" s="235" t="s">
        <v>119</v>
      </c>
      <c r="N6" s="35"/>
      <c r="O6" s="35"/>
      <c r="P6" s="61"/>
      <c r="Q6" s="61"/>
      <c r="R6" s="61"/>
    </row>
    <row r="7" spans="1:32" ht="13.5" customHeight="1" thickBot="1" x14ac:dyDescent="0.25">
      <c r="B7" s="240"/>
      <c r="C7" s="242"/>
      <c r="D7" s="244"/>
      <c r="E7" s="232"/>
      <c r="F7" s="234"/>
      <c r="G7" s="236"/>
      <c r="H7" s="8"/>
      <c r="I7" s="252"/>
      <c r="J7" s="254"/>
      <c r="K7" s="232"/>
      <c r="L7" s="234"/>
      <c r="M7" s="236"/>
      <c r="N7" s="35"/>
      <c r="O7" s="35"/>
      <c r="P7" s="61"/>
      <c r="Q7" s="61"/>
      <c r="R7" s="61"/>
    </row>
    <row r="8" spans="1:32" s="9" customFormat="1" x14ac:dyDescent="0.2">
      <c r="B8" s="13"/>
      <c r="C8" s="13"/>
      <c r="D8" s="38"/>
      <c r="E8" s="40"/>
      <c r="F8" s="41"/>
      <c r="G8" s="38"/>
      <c r="I8" s="34"/>
      <c r="J8" s="34"/>
      <c r="K8" s="34"/>
      <c r="L8" s="34"/>
      <c r="M8" s="34"/>
      <c r="N8" s="35"/>
      <c r="O8" s="35"/>
      <c r="P8" s="61"/>
      <c r="Q8" s="61"/>
      <c r="R8" s="61"/>
      <c r="S8" s="74"/>
      <c r="T8" s="61"/>
      <c r="U8" s="61"/>
      <c r="V8" s="61"/>
      <c r="W8" s="61"/>
      <c r="X8" s="61"/>
      <c r="Y8" s="61"/>
      <c r="Z8" s="61"/>
      <c r="AA8" s="61"/>
      <c r="AB8" s="61"/>
    </row>
    <row r="9" spans="1:32" s="9" customFormat="1" ht="13.5" thickBot="1" x14ac:dyDescent="0.25">
      <c r="B9" s="13"/>
      <c r="C9" s="13"/>
      <c r="D9" s="38"/>
      <c r="E9" s="40"/>
      <c r="F9" s="41"/>
      <c r="G9" s="38"/>
      <c r="I9" s="34"/>
      <c r="J9" s="34"/>
      <c r="K9" s="34"/>
      <c r="L9" s="34"/>
      <c r="M9" s="34"/>
      <c r="N9" s="35"/>
      <c r="O9" s="35"/>
      <c r="P9" s="61"/>
      <c r="Q9" s="61"/>
      <c r="R9" s="61"/>
      <c r="S9" s="74"/>
      <c r="T9" s="61"/>
      <c r="U9" s="61"/>
      <c r="V9" s="61"/>
      <c r="W9" s="61"/>
      <c r="X9" s="61"/>
      <c r="Y9" s="61"/>
      <c r="Z9" s="61"/>
      <c r="AA9" s="61"/>
      <c r="AB9" s="61"/>
    </row>
    <row r="10" spans="1:32" s="9" customFormat="1" ht="18.75" thickBot="1" x14ac:dyDescent="0.25">
      <c r="B10" s="245" t="s">
        <v>141</v>
      </c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7"/>
      <c r="N10" s="35" t="s">
        <v>138</v>
      </c>
      <c r="O10" s="35"/>
      <c r="P10" s="61"/>
      <c r="Q10" s="61"/>
      <c r="R10" s="61"/>
      <c r="S10" s="74"/>
      <c r="T10" s="61"/>
      <c r="U10" s="61"/>
      <c r="V10" s="61"/>
      <c r="W10" s="61"/>
      <c r="X10" s="61"/>
      <c r="Y10" s="61"/>
      <c r="Z10" s="61"/>
      <c r="AA10" s="61"/>
      <c r="AB10" s="61"/>
    </row>
    <row r="11" spans="1:32" s="9" customFormat="1" x14ac:dyDescent="0.2">
      <c r="B11" s="58"/>
      <c r="C11" s="13"/>
      <c r="D11" s="38"/>
      <c r="E11" s="40"/>
      <c r="F11" s="41"/>
      <c r="G11" s="38"/>
      <c r="I11" s="34"/>
      <c r="J11" s="34"/>
      <c r="K11" s="34"/>
      <c r="L11" s="34"/>
      <c r="M11" s="65"/>
      <c r="N11" s="35"/>
      <c r="O11" s="35"/>
      <c r="P11" s="61"/>
      <c r="Q11" s="61"/>
      <c r="R11" s="61"/>
      <c r="S11" s="74"/>
      <c r="T11" s="61"/>
      <c r="U11" s="61"/>
      <c r="V11" s="61"/>
      <c r="W11" s="61"/>
      <c r="X11" s="61"/>
      <c r="Y11" s="61"/>
      <c r="Z11" s="61"/>
      <c r="AA11" s="61"/>
      <c r="AB11" s="61"/>
    </row>
    <row r="12" spans="1:32" s="82" customFormat="1" ht="24.75" customHeight="1" x14ac:dyDescent="0.2">
      <c r="A12" s="32"/>
      <c r="B12" s="110" t="s">
        <v>142</v>
      </c>
      <c r="C12" s="60"/>
      <c r="D12" s="60"/>
      <c r="E12" s="60"/>
      <c r="F12" s="60"/>
      <c r="G12" s="73"/>
      <c r="H12" s="60"/>
      <c r="I12" s="48"/>
      <c r="J12" s="49"/>
      <c r="K12" s="50"/>
      <c r="L12" s="51"/>
      <c r="M12" s="83"/>
      <c r="N12" s="35"/>
      <c r="O12" s="33"/>
      <c r="P12" s="33"/>
      <c r="Q12" s="33"/>
      <c r="R12" s="33"/>
      <c r="S12" s="81"/>
      <c r="T12" s="33"/>
      <c r="U12" s="33"/>
      <c r="V12" s="33"/>
      <c r="W12" s="33"/>
      <c r="X12" s="33"/>
      <c r="Y12" s="33"/>
      <c r="Z12" s="33"/>
      <c r="AA12" s="33"/>
      <c r="AB12" s="33"/>
      <c r="AC12" s="32"/>
      <c r="AD12" s="32"/>
      <c r="AE12" s="32"/>
      <c r="AF12" s="32"/>
    </row>
    <row r="13" spans="1:32" s="82" customFormat="1" ht="17.25" customHeight="1" x14ac:dyDescent="0.2">
      <c r="A13" s="32"/>
      <c r="B13" s="154" t="s">
        <v>144</v>
      </c>
      <c r="C13" s="53" t="s">
        <v>48</v>
      </c>
      <c r="D13" s="34"/>
      <c r="E13" s="34"/>
      <c r="F13" s="34"/>
      <c r="G13" s="78"/>
      <c r="H13" s="34"/>
      <c r="I13" s="52" t="s">
        <v>47</v>
      </c>
      <c r="J13" s="53" t="s">
        <v>48</v>
      </c>
      <c r="K13" s="34"/>
      <c r="L13" s="34"/>
      <c r="M13" s="84">
        <f>M14</f>
        <v>1500000</v>
      </c>
      <c r="N13" s="35"/>
      <c r="O13" s="33"/>
      <c r="P13" s="33"/>
      <c r="Q13" s="33"/>
      <c r="R13" s="33"/>
      <c r="S13" s="81"/>
      <c r="T13" s="33"/>
      <c r="U13" s="33"/>
      <c r="V13" s="33"/>
      <c r="W13" s="33"/>
      <c r="X13" s="33"/>
      <c r="Y13" s="33"/>
      <c r="Z13" s="33"/>
      <c r="AA13" s="33"/>
      <c r="AB13" s="33"/>
      <c r="AC13" s="32"/>
      <c r="AD13" s="32"/>
      <c r="AE13" s="32"/>
      <c r="AF13" s="32"/>
    </row>
    <row r="14" spans="1:32" s="82" customFormat="1" ht="14.25" customHeight="1" x14ac:dyDescent="0.2">
      <c r="A14" s="32"/>
      <c r="B14" s="77" t="s">
        <v>145</v>
      </c>
      <c r="C14" s="35" t="s">
        <v>146</v>
      </c>
      <c r="D14" s="72">
        <v>0</v>
      </c>
      <c r="E14" s="66">
        <v>0</v>
      </c>
      <c r="F14" s="67">
        <v>1500000</v>
      </c>
      <c r="G14" s="71">
        <f>D14-E14+F14</f>
        <v>1500000</v>
      </c>
      <c r="H14" s="34"/>
      <c r="I14" s="55" t="s">
        <v>49</v>
      </c>
      <c r="J14" s="34" t="s">
        <v>50</v>
      </c>
      <c r="K14" s="66">
        <f>E14</f>
        <v>0</v>
      </c>
      <c r="L14" s="67">
        <f>F14</f>
        <v>1500000</v>
      </c>
      <c r="M14" s="109">
        <f>L14-K14</f>
        <v>1500000</v>
      </c>
      <c r="N14" s="35"/>
      <c r="O14" s="33"/>
      <c r="P14" s="33"/>
      <c r="Q14" s="33"/>
      <c r="R14" s="33"/>
      <c r="S14" s="10"/>
      <c r="T14" s="10"/>
      <c r="U14" s="33"/>
      <c r="V14" s="33"/>
      <c r="W14" s="33"/>
      <c r="X14" s="33"/>
      <c r="Y14" s="33"/>
      <c r="Z14" s="33"/>
      <c r="AA14" s="33"/>
      <c r="AB14" s="33"/>
      <c r="AC14" s="32"/>
      <c r="AD14" s="32"/>
      <c r="AE14" s="32"/>
      <c r="AF14" s="32"/>
    </row>
    <row r="15" spans="1:32" s="82" customFormat="1" ht="21.75" customHeight="1" x14ac:dyDescent="0.2">
      <c r="A15" s="32"/>
      <c r="B15" s="165" t="s">
        <v>149</v>
      </c>
      <c r="C15" s="166" t="s">
        <v>134</v>
      </c>
      <c r="D15" s="167"/>
      <c r="E15" s="168"/>
      <c r="F15" s="169"/>
      <c r="G15" s="170"/>
      <c r="H15" s="171"/>
      <c r="I15" s="172" t="s">
        <v>53</v>
      </c>
      <c r="J15" s="166" t="s">
        <v>54</v>
      </c>
      <c r="K15" s="168"/>
      <c r="L15" s="169"/>
      <c r="M15" s="173">
        <f>+M16+M18</f>
        <v>2181788.2800000003</v>
      </c>
      <c r="N15" s="35"/>
      <c r="O15" s="33"/>
      <c r="P15" s="33"/>
      <c r="Q15" s="33"/>
      <c r="R15" s="33"/>
      <c r="S15" s="10"/>
      <c r="T15" s="10"/>
      <c r="U15" s="33"/>
      <c r="V15" s="33"/>
      <c r="W15" s="33"/>
      <c r="X15" s="33"/>
      <c r="Y15" s="33"/>
      <c r="Z15" s="33"/>
      <c r="AA15" s="33"/>
      <c r="AB15" s="33"/>
      <c r="AC15" s="32"/>
      <c r="AD15" s="32"/>
      <c r="AE15" s="32"/>
      <c r="AF15" s="32"/>
    </row>
    <row r="16" spans="1:32" s="82" customFormat="1" ht="21.75" customHeight="1" x14ac:dyDescent="0.2">
      <c r="A16" s="32"/>
      <c r="B16" s="77" t="s">
        <v>150</v>
      </c>
      <c r="C16" s="35" t="s">
        <v>148</v>
      </c>
      <c r="D16" s="72">
        <v>0</v>
      </c>
      <c r="E16" s="66">
        <v>0</v>
      </c>
      <c r="F16" s="67">
        <v>1851788.28</v>
      </c>
      <c r="G16" s="71">
        <f>D16-E16+F16</f>
        <v>1851788.28</v>
      </c>
      <c r="H16" s="34"/>
      <c r="I16" s="54" t="s">
        <v>53</v>
      </c>
      <c r="J16" s="35" t="s">
        <v>120</v>
      </c>
      <c r="K16" s="66">
        <f t="shared" ref="K16" si="0">E16</f>
        <v>0</v>
      </c>
      <c r="L16" s="67">
        <f t="shared" ref="L16" si="1">F16</f>
        <v>1851788.28</v>
      </c>
      <c r="M16" s="109">
        <f>L16-K16</f>
        <v>1851788.28</v>
      </c>
      <c r="N16" s="35"/>
      <c r="O16" s="33"/>
      <c r="P16" s="33"/>
      <c r="Q16" s="33"/>
      <c r="R16" s="33"/>
      <c r="S16" s="10"/>
      <c r="T16" s="10"/>
      <c r="U16" s="33"/>
      <c r="V16" s="33"/>
      <c r="W16" s="33"/>
      <c r="X16" s="33"/>
      <c r="Y16" s="33"/>
      <c r="Z16" s="33"/>
      <c r="AA16" s="33"/>
      <c r="AB16" s="33"/>
      <c r="AC16" s="32"/>
      <c r="AD16" s="32"/>
      <c r="AE16" s="32"/>
      <c r="AF16" s="32"/>
    </row>
    <row r="17" spans="1:32" s="82" customFormat="1" ht="15" customHeight="1" x14ac:dyDescent="0.2">
      <c r="A17" s="32"/>
      <c r="B17" s="154" t="s">
        <v>151</v>
      </c>
      <c r="C17" s="53" t="s">
        <v>135</v>
      </c>
      <c r="D17" s="72"/>
      <c r="E17" s="66"/>
      <c r="F17" s="164"/>
      <c r="G17" s="71"/>
      <c r="H17" s="34"/>
      <c r="I17" s="55"/>
      <c r="J17" s="34"/>
      <c r="K17" s="66"/>
      <c r="L17" s="67"/>
      <c r="M17" s="109"/>
      <c r="N17" s="35"/>
      <c r="O17" s="33"/>
      <c r="P17" s="33"/>
      <c r="Q17" s="33"/>
      <c r="R17" s="33"/>
      <c r="S17" s="10"/>
      <c r="T17" s="10"/>
      <c r="U17" s="33"/>
      <c r="V17" s="33"/>
      <c r="W17" s="33"/>
      <c r="X17" s="33"/>
      <c r="Y17" s="33"/>
      <c r="Z17" s="33"/>
      <c r="AA17" s="33"/>
      <c r="AB17" s="33"/>
      <c r="AC17" s="32"/>
      <c r="AD17" s="32"/>
      <c r="AE17" s="32"/>
      <c r="AF17" s="32"/>
    </row>
    <row r="18" spans="1:32" s="82" customFormat="1" ht="21.75" customHeight="1" thickBot="1" x14ac:dyDescent="0.25">
      <c r="A18" s="32"/>
      <c r="B18" s="77" t="s">
        <v>152</v>
      </c>
      <c r="C18" s="35" t="s">
        <v>147</v>
      </c>
      <c r="D18" s="72">
        <v>0</v>
      </c>
      <c r="E18" s="66">
        <v>0</v>
      </c>
      <c r="F18" s="67">
        <v>330000</v>
      </c>
      <c r="G18" s="71">
        <f>D18-E18+F18</f>
        <v>330000</v>
      </c>
      <c r="H18" s="34"/>
      <c r="I18" s="54" t="s">
        <v>53</v>
      </c>
      <c r="J18" s="35" t="s">
        <v>120</v>
      </c>
      <c r="K18" s="66">
        <f t="shared" ref="K18" si="2">E18</f>
        <v>0</v>
      </c>
      <c r="L18" s="67">
        <f t="shared" ref="L18" si="3">F18</f>
        <v>330000</v>
      </c>
      <c r="M18" s="109">
        <f>L18-K18</f>
        <v>330000</v>
      </c>
      <c r="N18" s="35"/>
      <c r="O18" s="33"/>
      <c r="P18" s="33"/>
      <c r="Q18" s="33"/>
      <c r="R18" s="33"/>
      <c r="S18" s="10"/>
      <c r="T18" s="10"/>
      <c r="U18" s="33"/>
      <c r="V18" s="33"/>
      <c r="W18" s="33"/>
      <c r="X18" s="33"/>
      <c r="Y18" s="33"/>
      <c r="Z18" s="33"/>
      <c r="AA18" s="33"/>
      <c r="AB18" s="33"/>
      <c r="AC18" s="32"/>
      <c r="AD18" s="32"/>
      <c r="AE18" s="32"/>
      <c r="AF18" s="32"/>
    </row>
    <row r="19" spans="1:32" s="82" customFormat="1" ht="20.25" customHeight="1" thickBot="1" x14ac:dyDescent="0.25">
      <c r="A19" s="32"/>
      <c r="B19" s="237" t="s">
        <v>143</v>
      </c>
      <c r="C19" s="238"/>
      <c r="D19" s="174">
        <f>SUM(D14:D18)</f>
        <v>0</v>
      </c>
      <c r="E19" s="175">
        <f>SUM(E14:E18)</f>
        <v>0</v>
      </c>
      <c r="F19" s="176">
        <f>SUM(F14:F18)</f>
        <v>3681788.2800000003</v>
      </c>
      <c r="G19" s="177">
        <f>SUM(G14:G18)</f>
        <v>3681788.2800000003</v>
      </c>
      <c r="H19" s="178"/>
      <c r="I19" s="179"/>
      <c r="J19" s="180" t="s">
        <v>121</v>
      </c>
      <c r="K19" s="175">
        <f>SUM(K14:K18)</f>
        <v>0</v>
      </c>
      <c r="L19" s="176">
        <f>SUM(L14:L18)</f>
        <v>3681788.2800000003</v>
      </c>
      <c r="M19" s="181">
        <f>+M13+M15</f>
        <v>3681788.2800000003</v>
      </c>
      <c r="N19" s="35"/>
      <c r="O19" s="33"/>
      <c r="P19" s="33"/>
      <c r="Q19" s="33"/>
      <c r="R19" s="33"/>
      <c r="S19" s="81"/>
      <c r="T19" s="33"/>
      <c r="U19" s="33"/>
      <c r="V19" s="33"/>
      <c r="W19" s="33"/>
      <c r="X19" s="33"/>
      <c r="Y19" s="33"/>
      <c r="Z19" s="33"/>
      <c r="AA19" s="33"/>
      <c r="AB19" s="33"/>
      <c r="AC19" s="32"/>
      <c r="AD19" s="32"/>
      <c r="AE19" s="32"/>
      <c r="AF19" s="32"/>
    </row>
    <row r="20" spans="1:32" s="82" customFormat="1" ht="14.25" customHeight="1" x14ac:dyDescent="0.2">
      <c r="A20" s="32"/>
      <c r="B20" s="159"/>
      <c r="C20" s="160"/>
      <c r="D20" s="37"/>
      <c r="E20" s="161"/>
      <c r="F20" s="162"/>
      <c r="G20" s="37"/>
      <c r="H20" s="34"/>
      <c r="I20" s="34"/>
      <c r="J20" s="163"/>
      <c r="K20" s="161"/>
      <c r="L20" s="162"/>
      <c r="M20" s="102"/>
      <c r="N20" s="35"/>
      <c r="O20" s="33"/>
      <c r="P20" s="33"/>
      <c r="Q20" s="33"/>
      <c r="R20" s="33"/>
      <c r="S20" s="81"/>
      <c r="T20" s="33"/>
      <c r="U20" s="33"/>
      <c r="V20" s="33"/>
      <c r="W20" s="33"/>
      <c r="X20" s="33"/>
      <c r="Y20" s="33"/>
      <c r="Z20" s="33"/>
      <c r="AA20" s="33"/>
      <c r="AB20" s="33"/>
      <c r="AC20" s="32"/>
      <c r="AD20" s="32"/>
      <c r="AE20" s="32"/>
      <c r="AF20" s="32"/>
    </row>
    <row r="21" spans="1:32" s="82" customFormat="1" ht="14.25" customHeight="1" x14ac:dyDescent="0.2">
      <c r="A21" s="32"/>
      <c r="B21" s="110" t="s">
        <v>153</v>
      </c>
      <c r="C21" s="60"/>
      <c r="D21" s="60"/>
      <c r="E21" s="60"/>
      <c r="F21" s="60"/>
      <c r="G21" s="73"/>
      <c r="H21" s="60"/>
      <c r="I21" s="48"/>
      <c r="J21" s="49"/>
      <c r="K21" s="50"/>
      <c r="L21" s="51"/>
      <c r="M21" s="83"/>
      <c r="N21" s="35"/>
      <c r="O21" s="33"/>
      <c r="P21" s="33"/>
      <c r="Q21" s="33"/>
      <c r="R21" s="33"/>
      <c r="S21" s="81"/>
      <c r="T21" s="33"/>
      <c r="U21" s="33"/>
      <c r="V21" s="33"/>
      <c r="W21" s="33"/>
      <c r="X21" s="33"/>
      <c r="Y21" s="33"/>
      <c r="Z21" s="33"/>
      <c r="AA21" s="33"/>
      <c r="AB21" s="33"/>
      <c r="AC21" s="32"/>
      <c r="AD21" s="32"/>
      <c r="AE21" s="32"/>
      <c r="AF21" s="32"/>
    </row>
    <row r="22" spans="1:32" s="82" customFormat="1" ht="14.25" customHeight="1" x14ac:dyDescent="0.2">
      <c r="A22" s="32"/>
      <c r="B22" s="154" t="s">
        <v>159</v>
      </c>
      <c r="C22" s="53" t="s">
        <v>48</v>
      </c>
      <c r="D22" s="34"/>
      <c r="E22" s="34"/>
      <c r="F22" s="34"/>
      <c r="G22" s="78"/>
      <c r="H22" s="34"/>
      <c r="I22" s="52" t="s">
        <v>47</v>
      </c>
      <c r="J22" s="53" t="s">
        <v>48</v>
      </c>
      <c r="K22" s="34"/>
      <c r="L22" s="34"/>
      <c r="M22" s="84">
        <f>+M23+M24</f>
        <v>-3956788.28</v>
      </c>
      <c r="N22" s="35"/>
      <c r="O22" s="33"/>
      <c r="P22" s="33"/>
      <c r="Q22" s="33"/>
      <c r="R22" s="33"/>
      <c r="S22" s="81"/>
      <c r="T22" s="33"/>
      <c r="U22" s="33"/>
      <c r="V22" s="33"/>
      <c r="W22" s="33"/>
      <c r="X22" s="33"/>
      <c r="Y22" s="33"/>
      <c r="Z22" s="33"/>
      <c r="AA22" s="33"/>
      <c r="AB22" s="33"/>
      <c r="AC22" s="32"/>
      <c r="AD22" s="32"/>
      <c r="AE22" s="32"/>
      <c r="AF22" s="32"/>
    </row>
    <row r="23" spans="1:32" s="82" customFormat="1" ht="14.25" customHeight="1" x14ac:dyDescent="0.2">
      <c r="A23" s="32"/>
      <c r="B23" s="77" t="s">
        <v>154</v>
      </c>
      <c r="C23" s="35" t="s">
        <v>155</v>
      </c>
      <c r="D23" s="72">
        <v>7207050.1399999997</v>
      </c>
      <c r="E23" s="66">
        <v>605000</v>
      </c>
      <c r="F23" s="67">
        <v>0</v>
      </c>
      <c r="G23" s="71">
        <f>D23-E23+F23</f>
        <v>6602050.1399999997</v>
      </c>
      <c r="H23" s="34"/>
      <c r="I23" s="55" t="s">
        <v>49</v>
      </c>
      <c r="J23" s="34" t="s">
        <v>50</v>
      </c>
      <c r="K23" s="66">
        <f>E23</f>
        <v>605000</v>
      </c>
      <c r="L23" s="67">
        <f>F23</f>
        <v>0</v>
      </c>
      <c r="M23" s="109">
        <f>L23-K23</f>
        <v>-605000</v>
      </c>
      <c r="N23" s="35"/>
      <c r="O23" s="33"/>
      <c r="P23" s="33"/>
      <c r="Q23" s="33"/>
      <c r="R23" s="33"/>
      <c r="S23" s="81"/>
      <c r="T23" s="33"/>
      <c r="U23" s="33"/>
      <c r="V23" s="33"/>
      <c r="W23" s="33"/>
      <c r="X23" s="33"/>
      <c r="Y23" s="33"/>
      <c r="Z23" s="33"/>
      <c r="AA23" s="33"/>
      <c r="AB23" s="33"/>
      <c r="AC23" s="32"/>
      <c r="AD23" s="32"/>
      <c r="AE23" s="32"/>
      <c r="AF23" s="32"/>
    </row>
    <row r="24" spans="1:32" s="82" customFormat="1" ht="14.25" customHeight="1" x14ac:dyDescent="0.2">
      <c r="A24" s="32"/>
      <c r="B24" s="77" t="s">
        <v>156</v>
      </c>
      <c r="C24" s="35" t="s">
        <v>125</v>
      </c>
      <c r="D24" s="72">
        <v>3351788.28</v>
      </c>
      <c r="E24" s="66">
        <v>3351788.28</v>
      </c>
      <c r="F24" s="67">
        <v>0</v>
      </c>
      <c r="G24" s="71">
        <f>D24-E24+F24</f>
        <v>0</v>
      </c>
      <c r="H24" s="34"/>
      <c r="I24" s="55" t="s">
        <v>49</v>
      </c>
      <c r="J24" s="34" t="s">
        <v>50</v>
      </c>
      <c r="K24" s="66">
        <f>E24</f>
        <v>3351788.28</v>
      </c>
      <c r="L24" s="67">
        <f>F24</f>
        <v>0</v>
      </c>
      <c r="M24" s="109">
        <f>L24-K24</f>
        <v>-3351788.28</v>
      </c>
      <c r="N24" s="35"/>
      <c r="O24" s="33"/>
      <c r="P24" s="33"/>
      <c r="Q24" s="33"/>
      <c r="R24" s="33"/>
      <c r="S24" s="81"/>
      <c r="T24" s="33"/>
      <c r="U24" s="33"/>
      <c r="V24" s="33"/>
      <c r="W24" s="33"/>
      <c r="X24" s="33"/>
      <c r="Y24" s="33"/>
      <c r="Z24" s="33"/>
      <c r="AA24" s="33"/>
      <c r="AB24" s="33"/>
      <c r="AC24" s="32"/>
      <c r="AD24" s="32"/>
      <c r="AE24" s="32"/>
      <c r="AF24" s="32"/>
    </row>
    <row r="25" spans="1:32" s="82" customFormat="1" ht="21" customHeight="1" x14ac:dyDescent="0.2">
      <c r="A25" s="32"/>
      <c r="B25" s="154" t="s">
        <v>160</v>
      </c>
      <c r="C25" s="53" t="s">
        <v>135</v>
      </c>
      <c r="D25" s="167"/>
      <c r="E25" s="168"/>
      <c r="F25" s="169"/>
      <c r="G25" s="170"/>
      <c r="H25" s="171"/>
      <c r="I25" s="172" t="s">
        <v>53</v>
      </c>
      <c r="J25" s="166" t="s">
        <v>54</v>
      </c>
      <c r="K25" s="168"/>
      <c r="L25" s="169"/>
      <c r="M25" s="173">
        <f>+M26</f>
        <v>-80000</v>
      </c>
      <c r="N25" s="35"/>
      <c r="O25" s="33"/>
      <c r="P25" s="33"/>
      <c r="Q25" s="33"/>
      <c r="R25" s="33"/>
      <c r="S25" s="81"/>
      <c r="T25" s="33"/>
      <c r="U25" s="33"/>
      <c r="V25" s="33"/>
      <c r="W25" s="33"/>
      <c r="X25" s="33"/>
      <c r="Y25" s="33"/>
      <c r="Z25" s="33"/>
      <c r="AA25" s="33"/>
      <c r="AB25" s="33"/>
      <c r="AC25" s="32"/>
      <c r="AD25" s="32"/>
      <c r="AE25" s="32"/>
      <c r="AF25" s="32"/>
    </row>
    <row r="26" spans="1:32" s="82" customFormat="1" ht="16.5" customHeight="1" x14ac:dyDescent="0.2">
      <c r="A26" s="32"/>
      <c r="B26" s="77" t="s">
        <v>157</v>
      </c>
      <c r="C26" s="35" t="s">
        <v>158</v>
      </c>
      <c r="D26" s="72">
        <v>119689</v>
      </c>
      <c r="E26" s="66">
        <v>80000</v>
      </c>
      <c r="F26" s="67">
        <v>0</v>
      </c>
      <c r="G26" s="71">
        <f>D26-E26+F26</f>
        <v>39689</v>
      </c>
      <c r="H26" s="34"/>
      <c r="I26" s="54" t="s">
        <v>53</v>
      </c>
      <c r="J26" s="35" t="s">
        <v>120</v>
      </c>
      <c r="K26" s="66">
        <f t="shared" ref="K26" si="4">E26</f>
        <v>80000</v>
      </c>
      <c r="L26" s="67">
        <f t="shared" ref="L26" si="5">F26</f>
        <v>0</v>
      </c>
      <c r="M26" s="109">
        <f>L26-K26</f>
        <v>-80000</v>
      </c>
      <c r="N26" s="35"/>
      <c r="O26" s="33"/>
      <c r="P26" s="33"/>
      <c r="Q26" s="33"/>
      <c r="R26" s="33"/>
      <c r="S26" s="81"/>
      <c r="T26" s="33"/>
      <c r="U26" s="33"/>
      <c r="V26" s="33"/>
      <c r="W26" s="33"/>
      <c r="X26" s="33"/>
      <c r="Y26" s="33"/>
      <c r="Z26" s="33"/>
      <c r="AA26" s="33"/>
      <c r="AB26" s="33"/>
      <c r="AC26" s="32"/>
      <c r="AD26" s="32"/>
      <c r="AE26" s="32"/>
      <c r="AF26" s="32"/>
    </row>
    <row r="27" spans="1:32" s="82" customFormat="1" ht="16.5" customHeight="1" x14ac:dyDescent="0.2">
      <c r="A27" s="32"/>
      <c r="B27" s="154" t="s">
        <v>161</v>
      </c>
      <c r="C27" s="53" t="s">
        <v>162</v>
      </c>
      <c r="D27" s="72"/>
      <c r="E27" s="66"/>
      <c r="F27" s="164"/>
      <c r="G27" s="71"/>
      <c r="H27" s="34"/>
      <c r="I27" s="172" t="s">
        <v>83</v>
      </c>
      <c r="J27" s="166" t="s">
        <v>84</v>
      </c>
      <c r="K27" s="168"/>
      <c r="L27" s="169"/>
      <c r="M27" s="173">
        <f>+M28+M29</f>
        <v>-250000</v>
      </c>
      <c r="N27" s="35"/>
      <c r="O27" s="33"/>
      <c r="P27" s="33"/>
      <c r="Q27" s="33"/>
      <c r="R27" s="33"/>
      <c r="S27" s="81"/>
      <c r="T27" s="33"/>
      <c r="U27" s="33"/>
      <c r="V27" s="33"/>
      <c r="W27" s="33"/>
      <c r="X27" s="33"/>
      <c r="Y27" s="33"/>
      <c r="Z27" s="33"/>
      <c r="AA27" s="33"/>
      <c r="AB27" s="33"/>
      <c r="AC27" s="32"/>
      <c r="AD27" s="32"/>
      <c r="AE27" s="32"/>
      <c r="AF27" s="32"/>
    </row>
    <row r="28" spans="1:32" s="82" customFormat="1" ht="14.25" customHeight="1" x14ac:dyDescent="0.2">
      <c r="A28" s="32"/>
      <c r="B28" s="77" t="s">
        <v>163</v>
      </c>
      <c r="C28" s="35" t="s">
        <v>164</v>
      </c>
      <c r="D28" s="72">
        <v>100000</v>
      </c>
      <c r="E28" s="66">
        <v>100000</v>
      </c>
      <c r="F28" s="67">
        <v>0</v>
      </c>
      <c r="G28" s="71">
        <f t="shared" ref="G28:G29" si="6">D28-E28+F28</f>
        <v>0</v>
      </c>
      <c r="H28" s="34"/>
      <c r="I28" s="54" t="s">
        <v>85</v>
      </c>
      <c r="J28" s="35" t="s">
        <v>86</v>
      </c>
      <c r="K28" s="66">
        <f t="shared" ref="K28:K29" si="7">E28</f>
        <v>100000</v>
      </c>
      <c r="L28" s="67">
        <f t="shared" ref="L28:L29" si="8">F28</f>
        <v>0</v>
      </c>
      <c r="M28" s="109">
        <f t="shared" ref="M28:M29" si="9">L28-K28</f>
        <v>-100000</v>
      </c>
      <c r="N28" s="35"/>
      <c r="O28" s="33"/>
      <c r="P28" s="33"/>
      <c r="Q28" s="33"/>
      <c r="R28" s="33"/>
      <c r="S28" s="81"/>
      <c r="T28" s="33"/>
      <c r="U28" s="33"/>
      <c r="V28" s="33"/>
      <c r="W28" s="33"/>
      <c r="X28" s="33"/>
      <c r="Y28" s="33"/>
      <c r="Z28" s="33"/>
      <c r="AA28" s="33"/>
      <c r="AB28" s="33"/>
      <c r="AC28" s="32"/>
      <c r="AD28" s="32"/>
      <c r="AE28" s="32"/>
      <c r="AF28" s="32"/>
    </row>
    <row r="29" spans="1:32" s="82" customFormat="1" ht="14.25" customHeight="1" x14ac:dyDescent="0.2">
      <c r="A29" s="32"/>
      <c r="B29" s="77" t="s">
        <v>165</v>
      </c>
      <c r="C29" s="35" t="s">
        <v>174</v>
      </c>
      <c r="D29" s="72">
        <v>150000</v>
      </c>
      <c r="E29" s="66">
        <v>150000</v>
      </c>
      <c r="F29" s="67">
        <v>0</v>
      </c>
      <c r="G29" s="71">
        <f t="shared" si="6"/>
        <v>0</v>
      </c>
      <c r="H29" s="34"/>
      <c r="I29" s="54" t="s">
        <v>85</v>
      </c>
      <c r="J29" s="35" t="s">
        <v>86</v>
      </c>
      <c r="K29" s="66">
        <f t="shared" si="7"/>
        <v>150000</v>
      </c>
      <c r="L29" s="67">
        <f t="shared" si="8"/>
        <v>0</v>
      </c>
      <c r="M29" s="109">
        <f t="shared" si="9"/>
        <v>-150000</v>
      </c>
      <c r="N29" s="35"/>
      <c r="O29" s="33"/>
      <c r="P29" s="33"/>
      <c r="Q29" s="33"/>
      <c r="R29" s="33"/>
      <c r="S29" s="81"/>
      <c r="T29" s="33"/>
      <c r="U29" s="33"/>
      <c r="V29" s="33"/>
      <c r="W29" s="33"/>
      <c r="X29" s="33"/>
      <c r="Y29" s="33"/>
      <c r="Z29" s="33"/>
      <c r="AA29" s="33"/>
      <c r="AB29" s="33"/>
      <c r="AC29" s="32"/>
      <c r="AD29" s="32"/>
      <c r="AE29" s="32"/>
      <c r="AF29" s="32"/>
    </row>
    <row r="30" spans="1:32" s="82" customFormat="1" ht="14.25" customHeight="1" x14ac:dyDescent="0.2">
      <c r="A30" s="32"/>
      <c r="B30" s="154" t="s">
        <v>166</v>
      </c>
      <c r="C30" s="53" t="s">
        <v>62</v>
      </c>
      <c r="D30" s="72"/>
      <c r="E30" s="66"/>
      <c r="F30" s="67"/>
      <c r="G30" s="71"/>
      <c r="H30" s="34"/>
      <c r="I30" s="52" t="s">
        <v>61</v>
      </c>
      <c r="J30" s="53" t="s">
        <v>62</v>
      </c>
      <c r="K30" s="66"/>
      <c r="L30" s="67"/>
      <c r="M30" s="102">
        <f>M31</f>
        <v>605000</v>
      </c>
      <c r="N30" s="35"/>
      <c r="O30" s="33"/>
      <c r="P30" s="33"/>
      <c r="Q30" s="33"/>
      <c r="R30" s="33"/>
      <c r="S30" s="81"/>
      <c r="T30" s="33"/>
      <c r="U30" s="33"/>
      <c r="V30" s="33"/>
      <c r="W30" s="33"/>
      <c r="X30" s="33"/>
      <c r="Y30" s="33"/>
      <c r="Z30" s="33"/>
      <c r="AA30" s="33"/>
      <c r="AB30" s="33"/>
      <c r="AC30" s="32"/>
      <c r="AD30" s="32"/>
      <c r="AE30" s="32"/>
      <c r="AF30" s="32"/>
    </row>
    <row r="31" spans="1:32" s="82" customFormat="1" ht="24.75" customHeight="1" x14ac:dyDescent="0.2">
      <c r="A31" s="32"/>
      <c r="B31" s="77" t="s">
        <v>167</v>
      </c>
      <c r="C31" s="35" t="s">
        <v>126</v>
      </c>
      <c r="D31" s="72">
        <v>0</v>
      </c>
      <c r="E31" s="66">
        <v>0</v>
      </c>
      <c r="F31" s="67">
        <v>605000</v>
      </c>
      <c r="G31" s="71">
        <f>D31-E31+F31</f>
        <v>605000</v>
      </c>
      <c r="H31" s="34"/>
      <c r="I31" s="54" t="s">
        <v>65</v>
      </c>
      <c r="J31" s="76" t="s">
        <v>66</v>
      </c>
      <c r="K31" s="66">
        <f>E31</f>
        <v>0</v>
      </c>
      <c r="L31" s="67">
        <f>F31</f>
        <v>605000</v>
      </c>
      <c r="M31" s="109">
        <f t="shared" ref="M31" si="10">L31-K31</f>
        <v>605000</v>
      </c>
      <c r="N31" s="35"/>
      <c r="O31" s="33"/>
      <c r="P31" s="33"/>
      <c r="Q31" s="33"/>
      <c r="R31" s="33"/>
      <c r="S31" s="81"/>
      <c r="T31" s="33"/>
      <c r="U31" s="33"/>
      <c r="V31" s="33"/>
      <c r="W31" s="33"/>
      <c r="X31" s="33"/>
      <c r="Y31" s="33"/>
      <c r="Z31" s="33"/>
      <c r="AA31" s="33"/>
      <c r="AB31" s="33"/>
      <c r="AC31" s="32"/>
      <c r="AD31" s="32"/>
      <c r="AE31" s="32"/>
      <c r="AF31" s="32"/>
    </row>
    <row r="32" spans="1:32" s="82" customFormat="1" ht="14.25" customHeight="1" thickBot="1" x14ac:dyDescent="0.25">
      <c r="A32" s="32"/>
      <c r="B32" s="215" t="s">
        <v>168</v>
      </c>
      <c r="C32" s="216"/>
      <c r="D32" s="116">
        <f>SUM(D23:D31)</f>
        <v>10928527.42</v>
      </c>
      <c r="E32" s="113">
        <f>SUM(E23:E31)</f>
        <v>4286788.2799999993</v>
      </c>
      <c r="F32" s="114">
        <f>SUM(F23:F31)</f>
        <v>605000</v>
      </c>
      <c r="G32" s="117">
        <f>SUM(G23:G31)</f>
        <v>7246739.1399999997</v>
      </c>
      <c r="H32" s="118"/>
      <c r="I32" s="111"/>
      <c r="J32" s="112" t="s">
        <v>121</v>
      </c>
      <c r="K32" s="113">
        <f>SUM(K23:K31)</f>
        <v>4286788.2799999993</v>
      </c>
      <c r="L32" s="114">
        <f>SUM(L23:L31)</f>
        <v>605000</v>
      </c>
      <c r="M32" s="115">
        <f>M30+M27+M25+M22</f>
        <v>-3681788.28</v>
      </c>
      <c r="N32" s="35"/>
      <c r="O32" s="33"/>
      <c r="P32" s="33"/>
      <c r="Q32" s="33"/>
      <c r="R32" s="33"/>
      <c r="S32" s="81"/>
      <c r="T32" s="33"/>
      <c r="U32" s="33"/>
      <c r="V32" s="33"/>
      <c r="W32" s="33"/>
      <c r="X32" s="33"/>
      <c r="Y32" s="33"/>
      <c r="Z32" s="33"/>
      <c r="AA32" s="33"/>
      <c r="AB32" s="33"/>
      <c r="AC32" s="32"/>
      <c r="AD32" s="32"/>
      <c r="AE32" s="32"/>
      <c r="AF32" s="32"/>
    </row>
    <row r="33" spans="1:32" s="82" customFormat="1" ht="14.25" customHeight="1" thickBot="1" x14ac:dyDescent="0.25">
      <c r="A33" s="32"/>
      <c r="B33" s="159"/>
      <c r="C33" s="160"/>
      <c r="D33" s="37"/>
      <c r="E33" s="161"/>
      <c r="F33" s="162"/>
      <c r="G33" s="37"/>
      <c r="H33" s="34"/>
      <c r="I33" s="34"/>
      <c r="J33" s="163"/>
      <c r="K33" s="161"/>
      <c r="L33" s="162"/>
      <c r="M33" s="102"/>
      <c r="N33" s="35"/>
      <c r="O33" s="33"/>
      <c r="P33" s="33"/>
      <c r="Q33" s="33"/>
      <c r="R33" s="33"/>
      <c r="S33" s="81"/>
      <c r="T33" s="33"/>
      <c r="U33" s="33"/>
      <c r="V33" s="33"/>
      <c r="W33" s="33"/>
      <c r="X33" s="33"/>
      <c r="Y33" s="33"/>
      <c r="Z33" s="33"/>
      <c r="AA33" s="33"/>
      <c r="AB33" s="33"/>
      <c r="AC33" s="32"/>
      <c r="AD33" s="32"/>
      <c r="AE33" s="32"/>
      <c r="AF33" s="32"/>
    </row>
    <row r="34" spans="1:32" s="82" customFormat="1" ht="20.25" customHeight="1" thickBot="1" x14ac:dyDescent="0.25">
      <c r="A34" s="32"/>
      <c r="B34" s="210" t="s">
        <v>140</v>
      </c>
      <c r="C34" s="211"/>
      <c r="D34" s="45">
        <f>+D32+D19</f>
        <v>10928527.42</v>
      </c>
      <c r="E34" s="45">
        <f t="shared" ref="E34:G34" si="11">+E32+E19</f>
        <v>4286788.2799999993</v>
      </c>
      <c r="F34" s="45">
        <f t="shared" si="11"/>
        <v>4286788.28</v>
      </c>
      <c r="G34" s="45">
        <f t="shared" si="11"/>
        <v>10928527.42</v>
      </c>
      <c r="H34" s="56"/>
      <c r="I34" s="210" t="s">
        <v>27</v>
      </c>
      <c r="J34" s="211"/>
      <c r="K34" s="45">
        <f>+K32+K19</f>
        <v>4286788.2799999993</v>
      </c>
      <c r="L34" s="45">
        <f t="shared" ref="L34:M34" si="12">+L32+L19</f>
        <v>4286788.28</v>
      </c>
      <c r="M34" s="46">
        <f t="shared" si="12"/>
        <v>0</v>
      </c>
      <c r="N34" s="35"/>
      <c r="O34" s="33"/>
      <c r="P34" s="33"/>
      <c r="Q34" s="33"/>
      <c r="R34" s="33"/>
      <c r="S34" s="81"/>
      <c r="T34" s="33"/>
      <c r="U34" s="33"/>
      <c r="V34" s="33"/>
      <c r="W34" s="33"/>
      <c r="X34" s="33"/>
      <c r="Y34" s="33"/>
      <c r="Z34" s="33"/>
      <c r="AA34" s="33"/>
      <c r="AB34" s="33"/>
      <c r="AC34" s="32"/>
      <c r="AD34" s="32"/>
      <c r="AE34" s="32"/>
      <c r="AF34" s="32"/>
    </row>
    <row r="35" spans="1:32" s="82" customFormat="1" ht="14.25" customHeight="1" thickBot="1" x14ac:dyDescent="0.25">
      <c r="A35" s="32"/>
      <c r="B35" s="159"/>
      <c r="C35" s="160"/>
      <c r="D35" s="37"/>
      <c r="E35" s="161"/>
      <c r="F35" s="162"/>
      <c r="G35" s="37"/>
      <c r="H35" s="34"/>
      <c r="I35" s="34"/>
      <c r="J35" s="163"/>
      <c r="K35" s="161"/>
      <c r="L35" s="162"/>
      <c r="M35" s="102"/>
      <c r="N35" s="35"/>
      <c r="O35" s="33"/>
      <c r="P35" s="33"/>
      <c r="Q35" s="33"/>
      <c r="R35" s="33"/>
      <c r="S35" s="81"/>
      <c r="T35" s="33"/>
      <c r="U35" s="33"/>
      <c r="V35" s="33"/>
      <c r="W35" s="33"/>
      <c r="X35" s="33"/>
      <c r="Y35" s="33"/>
      <c r="Z35" s="33"/>
      <c r="AA35" s="33"/>
      <c r="AB35" s="33"/>
      <c r="AC35" s="32"/>
      <c r="AD35" s="32"/>
      <c r="AE35" s="32"/>
      <c r="AF35" s="32"/>
    </row>
    <row r="36" spans="1:32" s="82" customFormat="1" ht="14.25" customHeight="1" x14ac:dyDescent="0.2">
      <c r="A36" s="32"/>
      <c r="B36" s="212" t="s">
        <v>7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4"/>
      <c r="N36" s="35"/>
      <c r="O36" s="33"/>
      <c r="P36" s="33"/>
      <c r="Q36" s="33"/>
      <c r="R36" s="33"/>
      <c r="S36" s="81"/>
      <c r="T36" s="33"/>
      <c r="U36" s="33"/>
      <c r="V36" s="33"/>
      <c r="W36" s="33"/>
      <c r="X36" s="33"/>
      <c r="Y36" s="33"/>
      <c r="Z36" s="33"/>
      <c r="AA36" s="33"/>
      <c r="AB36" s="33"/>
      <c r="AC36" s="32"/>
      <c r="AD36" s="32"/>
      <c r="AE36" s="32"/>
      <c r="AF36" s="32"/>
    </row>
    <row r="37" spans="1:32" s="82" customFormat="1" ht="11.25" customHeight="1" x14ac:dyDescent="0.2">
      <c r="A37" s="32"/>
      <c r="B37" s="153"/>
      <c r="C37" s="33"/>
      <c r="D37" s="42"/>
      <c r="E37" s="43"/>
      <c r="F37" s="44"/>
      <c r="G37" s="42"/>
      <c r="H37" s="32"/>
      <c r="I37" s="34"/>
      <c r="J37" s="34"/>
      <c r="K37" s="34"/>
      <c r="L37" s="34"/>
      <c r="M37" s="65"/>
      <c r="N37" s="35"/>
      <c r="O37" s="33"/>
      <c r="P37" s="33"/>
      <c r="Q37" s="33"/>
      <c r="R37" s="33"/>
      <c r="S37" s="81"/>
      <c r="T37" s="33"/>
      <c r="U37" s="33"/>
      <c r="V37" s="33"/>
      <c r="W37" s="33"/>
      <c r="X37" s="33"/>
      <c r="Y37" s="33"/>
      <c r="Z37" s="33"/>
      <c r="AA37" s="33"/>
      <c r="AB37" s="33"/>
      <c r="AC37" s="32"/>
      <c r="AD37" s="32"/>
      <c r="AE37" s="32"/>
      <c r="AF37" s="32"/>
    </row>
    <row r="38" spans="1:32" s="89" customFormat="1" ht="24.75" customHeight="1" x14ac:dyDescent="0.2">
      <c r="A38" s="34"/>
      <c r="B38" s="91" t="s">
        <v>26</v>
      </c>
      <c r="C38" s="92"/>
      <c r="D38" s="93"/>
      <c r="E38" s="94"/>
      <c r="F38" s="95"/>
      <c r="G38" s="96"/>
      <c r="H38" s="104"/>
      <c r="I38" s="59"/>
      <c r="J38" s="60"/>
      <c r="K38" s="60"/>
      <c r="L38" s="60"/>
      <c r="M38" s="62"/>
      <c r="N38" s="35"/>
      <c r="O38" s="35"/>
      <c r="P38" s="35"/>
      <c r="Q38" s="35"/>
      <c r="R38" s="35"/>
      <c r="S38" s="74"/>
      <c r="T38" s="35"/>
      <c r="U38" s="35"/>
      <c r="V38" s="35"/>
      <c r="W38" s="35"/>
      <c r="X38" s="35"/>
      <c r="Y38" s="35"/>
      <c r="Z38" s="35"/>
      <c r="AA38" s="35"/>
      <c r="AB38" s="35"/>
      <c r="AC38" s="34"/>
      <c r="AD38" s="34"/>
      <c r="AE38" s="34"/>
      <c r="AF38" s="34"/>
    </row>
    <row r="39" spans="1:32" s="89" customFormat="1" ht="17.25" customHeight="1" x14ac:dyDescent="0.2">
      <c r="A39" s="34"/>
      <c r="B39" s="154" t="s">
        <v>133</v>
      </c>
      <c r="C39" s="53" t="s">
        <v>134</v>
      </c>
      <c r="D39" s="72"/>
      <c r="E39" s="66"/>
      <c r="F39" s="67"/>
      <c r="G39" s="71"/>
      <c r="H39" s="105"/>
      <c r="I39" s="52" t="s">
        <v>53</v>
      </c>
      <c r="J39" s="53" t="s">
        <v>54</v>
      </c>
      <c r="K39" s="34"/>
      <c r="L39" s="34"/>
      <c r="M39" s="84">
        <f>SUM(M40:M46)</f>
        <v>0</v>
      </c>
      <c r="N39" s="35"/>
      <c r="O39" s="35"/>
      <c r="P39" s="35"/>
      <c r="Q39" s="35"/>
      <c r="R39" s="35"/>
      <c r="S39" s="74"/>
      <c r="T39" s="35"/>
      <c r="U39" s="35"/>
      <c r="V39" s="35"/>
      <c r="W39" s="35"/>
      <c r="X39" s="35"/>
      <c r="Y39" s="35"/>
      <c r="Z39" s="35"/>
      <c r="AA39" s="35"/>
      <c r="AB39" s="35"/>
      <c r="AC39" s="34"/>
      <c r="AD39" s="34"/>
      <c r="AE39" s="34"/>
      <c r="AF39" s="34"/>
    </row>
    <row r="40" spans="1:32" s="89" customFormat="1" ht="17.25" customHeight="1" x14ac:dyDescent="0.2">
      <c r="A40" s="34"/>
      <c r="B40" s="77" t="s">
        <v>130</v>
      </c>
      <c r="C40" s="35" t="s">
        <v>131</v>
      </c>
      <c r="D40" s="72">
        <v>1466000</v>
      </c>
      <c r="E40" s="66">
        <v>200000</v>
      </c>
      <c r="F40" s="67">
        <v>0</v>
      </c>
      <c r="G40" s="71">
        <f>D40-E40+F40</f>
        <v>1266000</v>
      </c>
      <c r="H40" s="105"/>
      <c r="I40" s="54" t="s">
        <v>53</v>
      </c>
      <c r="J40" s="35" t="s">
        <v>120</v>
      </c>
      <c r="K40" s="66">
        <f t="shared" ref="K40" si="13">E40</f>
        <v>200000</v>
      </c>
      <c r="L40" s="67">
        <f t="shared" ref="L40" si="14">F40</f>
        <v>0</v>
      </c>
      <c r="M40" s="109">
        <f>L40-K40</f>
        <v>-200000</v>
      </c>
      <c r="N40" s="35"/>
      <c r="O40" s="35"/>
      <c r="P40" s="35"/>
      <c r="Q40" s="35"/>
      <c r="R40" s="35"/>
      <c r="S40" s="74"/>
      <c r="T40" s="35"/>
      <c r="U40" s="35"/>
      <c r="V40" s="35"/>
      <c r="W40" s="35"/>
      <c r="X40" s="35"/>
      <c r="Y40" s="35"/>
      <c r="Z40" s="35"/>
      <c r="AA40" s="35"/>
      <c r="AB40" s="35"/>
      <c r="AC40" s="34"/>
      <c r="AD40" s="34"/>
      <c r="AE40" s="34"/>
      <c r="AF40" s="34"/>
    </row>
    <row r="41" spans="1:32" s="89" customFormat="1" ht="17.25" customHeight="1" x14ac:dyDescent="0.2">
      <c r="A41" s="34"/>
      <c r="B41" s="77" t="s">
        <v>171</v>
      </c>
      <c r="C41" s="35" t="s">
        <v>9</v>
      </c>
      <c r="D41" s="72">
        <v>1072000</v>
      </c>
      <c r="E41" s="66">
        <v>400000</v>
      </c>
      <c r="F41" s="67">
        <v>0</v>
      </c>
      <c r="G41" s="71">
        <f>D41-E41+F41</f>
        <v>672000</v>
      </c>
      <c r="H41" s="105"/>
      <c r="I41" s="54" t="s">
        <v>53</v>
      </c>
      <c r="J41" s="35" t="s">
        <v>120</v>
      </c>
      <c r="K41" s="66">
        <f t="shared" ref="K41:K43" si="15">E41</f>
        <v>400000</v>
      </c>
      <c r="L41" s="67">
        <f t="shared" ref="L41:L43" si="16">F41</f>
        <v>0</v>
      </c>
      <c r="M41" s="109">
        <f t="shared" ref="M41:M43" si="17">L41-K41</f>
        <v>-400000</v>
      </c>
      <c r="N41" s="35"/>
      <c r="O41" s="35"/>
      <c r="P41" s="35"/>
      <c r="Q41" s="35"/>
      <c r="R41" s="35"/>
      <c r="S41" s="74"/>
      <c r="T41" s="35"/>
      <c r="U41" s="35"/>
      <c r="V41" s="35"/>
      <c r="W41" s="35"/>
      <c r="X41" s="35"/>
      <c r="Y41" s="35"/>
      <c r="Z41" s="35"/>
      <c r="AA41" s="35"/>
      <c r="AB41" s="35"/>
      <c r="AC41" s="34"/>
      <c r="AD41" s="34"/>
      <c r="AE41" s="34"/>
      <c r="AF41" s="34"/>
    </row>
    <row r="42" spans="1:32" s="89" customFormat="1" ht="17.25" customHeight="1" x14ac:dyDescent="0.2">
      <c r="A42" s="34"/>
      <c r="B42" s="77" t="s">
        <v>170</v>
      </c>
      <c r="C42" s="35" t="s">
        <v>148</v>
      </c>
      <c r="D42" s="72">
        <v>1000000</v>
      </c>
      <c r="E42" s="66">
        <v>200000</v>
      </c>
      <c r="F42" s="67">
        <v>0</v>
      </c>
      <c r="G42" s="71">
        <f>D42-E42+F42</f>
        <v>800000</v>
      </c>
      <c r="H42" s="105"/>
      <c r="I42" s="54" t="s">
        <v>53</v>
      </c>
      <c r="J42" s="35" t="s">
        <v>120</v>
      </c>
      <c r="K42" s="66">
        <f t="shared" si="15"/>
        <v>200000</v>
      </c>
      <c r="L42" s="67">
        <f t="shared" si="16"/>
        <v>0</v>
      </c>
      <c r="M42" s="109">
        <f t="shared" si="17"/>
        <v>-200000</v>
      </c>
      <c r="N42" s="35"/>
      <c r="O42" s="35"/>
      <c r="P42" s="35"/>
      <c r="Q42" s="35"/>
      <c r="R42" s="35"/>
      <c r="S42" s="74"/>
      <c r="T42" s="35"/>
      <c r="U42" s="35"/>
      <c r="V42" s="35"/>
      <c r="W42" s="35"/>
      <c r="X42" s="35"/>
      <c r="Y42" s="35"/>
      <c r="Z42" s="35"/>
      <c r="AA42" s="35"/>
      <c r="AB42" s="35"/>
      <c r="AC42" s="34"/>
      <c r="AD42" s="34"/>
      <c r="AE42" s="34"/>
      <c r="AF42" s="34"/>
    </row>
    <row r="43" spans="1:32" s="89" customFormat="1" ht="24" customHeight="1" thickBot="1" x14ac:dyDescent="0.25">
      <c r="A43" s="34"/>
      <c r="B43" s="185" t="s">
        <v>132</v>
      </c>
      <c r="C43" s="186" t="s">
        <v>129</v>
      </c>
      <c r="D43" s="187">
        <v>204000</v>
      </c>
      <c r="E43" s="188">
        <v>0</v>
      </c>
      <c r="F43" s="189">
        <v>400000</v>
      </c>
      <c r="G43" s="190">
        <f>D43-E43+F43</f>
        <v>604000</v>
      </c>
      <c r="H43" s="191"/>
      <c r="I43" s="192" t="s">
        <v>53</v>
      </c>
      <c r="J43" s="186" t="s">
        <v>120</v>
      </c>
      <c r="K43" s="188">
        <f t="shared" si="15"/>
        <v>0</v>
      </c>
      <c r="L43" s="189">
        <f t="shared" si="16"/>
        <v>400000</v>
      </c>
      <c r="M43" s="193">
        <f t="shared" si="17"/>
        <v>400000</v>
      </c>
      <c r="N43" s="35"/>
      <c r="O43" s="35"/>
      <c r="P43" s="35"/>
      <c r="Q43" s="35"/>
      <c r="R43" s="35"/>
      <c r="S43" s="74"/>
      <c r="T43" s="35"/>
      <c r="U43" s="35"/>
      <c r="V43" s="35"/>
      <c r="W43" s="35"/>
      <c r="X43" s="35"/>
      <c r="Y43" s="35"/>
      <c r="Z43" s="35"/>
      <c r="AA43" s="35"/>
      <c r="AB43" s="35"/>
      <c r="AC43" s="34"/>
      <c r="AD43" s="34"/>
      <c r="AE43" s="34"/>
      <c r="AF43" s="34"/>
    </row>
    <row r="44" spans="1:32" s="89" customFormat="1" ht="22.5" customHeight="1" x14ac:dyDescent="0.2">
      <c r="A44" s="34"/>
      <c r="B44" s="194" t="s">
        <v>136</v>
      </c>
      <c r="C44" s="195" t="s">
        <v>135</v>
      </c>
      <c r="D44" s="196"/>
      <c r="E44" s="197"/>
      <c r="F44" s="198"/>
      <c r="G44" s="199"/>
      <c r="H44" s="200"/>
      <c r="I44" s="201"/>
      <c r="J44" s="202"/>
      <c r="K44" s="197"/>
      <c r="L44" s="198"/>
      <c r="M44" s="203"/>
      <c r="N44" s="35" t="s">
        <v>187</v>
      </c>
      <c r="O44" s="35"/>
      <c r="P44" s="35"/>
      <c r="Q44" s="35"/>
      <c r="R44" s="35"/>
      <c r="S44" s="74"/>
      <c r="T44" s="35"/>
      <c r="U44" s="35"/>
      <c r="V44" s="35"/>
      <c r="W44" s="35"/>
      <c r="X44" s="35"/>
      <c r="Y44" s="35"/>
      <c r="Z44" s="35"/>
      <c r="AA44" s="35"/>
      <c r="AB44" s="35"/>
      <c r="AC44" s="34"/>
      <c r="AD44" s="34"/>
      <c r="AE44" s="34"/>
      <c r="AF44" s="34"/>
    </row>
    <row r="45" spans="1:32" s="89" customFormat="1" ht="17.25" customHeight="1" x14ac:dyDescent="0.2">
      <c r="A45" s="34"/>
      <c r="B45" s="77" t="s">
        <v>127</v>
      </c>
      <c r="C45" s="35" t="s">
        <v>128</v>
      </c>
      <c r="D45" s="72">
        <v>910703.53</v>
      </c>
      <c r="E45" s="66">
        <v>0</v>
      </c>
      <c r="F45" s="67">
        <v>200000</v>
      </c>
      <c r="G45" s="71">
        <f>D45-E45+F45</f>
        <v>1110703.53</v>
      </c>
      <c r="H45" s="105"/>
      <c r="I45" s="54" t="s">
        <v>53</v>
      </c>
      <c r="J45" s="35" t="s">
        <v>120</v>
      </c>
      <c r="K45" s="66">
        <f t="shared" ref="K45" si="18">E45</f>
        <v>0</v>
      </c>
      <c r="L45" s="67">
        <f t="shared" ref="L45" si="19">F45</f>
        <v>200000</v>
      </c>
      <c r="M45" s="109">
        <f t="shared" ref="M45" si="20">L45-K45</f>
        <v>200000</v>
      </c>
      <c r="N45" s="35"/>
      <c r="O45" s="35"/>
      <c r="P45" s="35"/>
      <c r="Q45" s="35"/>
      <c r="R45" s="35"/>
      <c r="S45" s="74"/>
      <c r="T45" s="35"/>
      <c r="U45" s="35"/>
      <c r="V45" s="35"/>
      <c r="W45" s="35"/>
      <c r="X45" s="35"/>
      <c r="Y45" s="35"/>
      <c r="Z45" s="35"/>
      <c r="AA45" s="35"/>
      <c r="AB45" s="35"/>
      <c r="AC45" s="34"/>
      <c r="AD45" s="34"/>
      <c r="AE45" s="34"/>
      <c r="AF45" s="34"/>
    </row>
    <row r="46" spans="1:32" s="89" customFormat="1" ht="17.25" customHeight="1" x14ac:dyDescent="0.2">
      <c r="A46" s="34"/>
      <c r="B46" s="77" t="s">
        <v>172</v>
      </c>
      <c r="C46" s="35" t="s">
        <v>173</v>
      </c>
      <c r="D46" s="72">
        <v>0</v>
      </c>
      <c r="E46" s="66">
        <v>0</v>
      </c>
      <c r="F46" s="67">
        <v>200000</v>
      </c>
      <c r="G46" s="71">
        <f>D46-E46+F46</f>
        <v>200000</v>
      </c>
      <c r="H46" s="105"/>
      <c r="I46" s="54" t="s">
        <v>53</v>
      </c>
      <c r="J46" s="35" t="s">
        <v>120</v>
      </c>
      <c r="K46" s="66">
        <f t="shared" ref="K46" si="21">E46</f>
        <v>0</v>
      </c>
      <c r="L46" s="67">
        <f t="shared" ref="L46" si="22">F46</f>
        <v>200000</v>
      </c>
      <c r="M46" s="109">
        <f t="shared" ref="M46" si="23">L46-K46</f>
        <v>200000</v>
      </c>
      <c r="N46" s="35"/>
      <c r="O46" s="35"/>
      <c r="P46" s="35"/>
      <c r="Q46" s="35"/>
      <c r="R46" s="35"/>
      <c r="S46" s="74"/>
      <c r="T46" s="35"/>
      <c r="U46" s="35"/>
      <c r="V46" s="35"/>
      <c r="W46" s="35"/>
      <c r="X46" s="35"/>
      <c r="Y46" s="35"/>
      <c r="Z46" s="35"/>
      <c r="AA46" s="35"/>
      <c r="AB46" s="35"/>
      <c r="AC46" s="34"/>
      <c r="AD46" s="34"/>
      <c r="AE46" s="34"/>
      <c r="AF46" s="34"/>
    </row>
    <row r="47" spans="1:32" s="89" customFormat="1" ht="17.25" customHeight="1" x14ac:dyDescent="0.2">
      <c r="A47" s="34"/>
      <c r="B47" s="205" t="s">
        <v>31</v>
      </c>
      <c r="C47" s="206"/>
      <c r="D47" s="69">
        <f>SUM(D39:D46)</f>
        <v>4652703.53</v>
      </c>
      <c r="E47" s="70">
        <f>SUM(E39:E46)</f>
        <v>800000</v>
      </c>
      <c r="F47" s="68">
        <f>SUM(F39:F46)</f>
        <v>800000</v>
      </c>
      <c r="G47" s="36">
        <f>SUM(G39:G46)</f>
        <v>4652703.53</v>
      </c>
      <c r="H47" s="106"/>
      <c r="I47" s="79"/>
      <c r="J47" s="80" t="s">
        <v>121</v>
      </c>
      <c r="K47" s="70">
        <f>SUM(K39:K46)</f>
        <v>800000</v>
      </c>
      <c r="L47" s="68">
        <f>SUM(L39:L46)</f>
        <v>800000</v>
      </c>
      <c r="M47" s="63">
        <f>+M39</f>
        <v>0</v>
      </c>
      <c r="N47" s="35"/>
      <c r="O47" s="35"/>
      <c r="P47" s="35"/>
      <c r="Q47" s="35"/>
      <c r="R47" s="35"/>
      <c r="S47" s="74"/>
      <c r="T47" s="35"/>
      <c r="U47" s="35"/>
      <c r="V47" s="35"/>
      <c r="W47" s="35"/>
      <c r="X47" s="35"/>
      <c r="Y47" s="35"/>
      <c r="Z47" s="35"/>
      <c r="AA47" s="35"/>
      <c r="AB47" s="35"/>
      <c r="AC47" s="34"/>
      <c r="AD47" s="34"/>
      <c r="AE47" s="34"/>
      <c r="AF47" s="34"/>
    </row>
    <row r="48" spans="1:32" s="89" customFormat="1" ht="11.25" customHeight="1" thickBot="1" x14ac:dyDescent="0.25">
      <c r="A48" s="34"/>
      <c r="B48" s="97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65"/>
      <c r="N48" s="35"/>
      <c r="O48" s="35"/>
      <c r="P48" s="35"/>
      <c r="Q48" s="35"/>
      <c r="R48" s="35"/>
      <c r="S48" s="74"/>
      <c r="T48" s="35"/>
      <c r="U48" s="35"/>
      <c r="V48" s="35"/>
      <c r="W48" s="35"/>
      <c r="X48" s="35"/>
      <c r="Y48" s="35"/>
      <c r="Z48" s="35"/>
      <c r="AA48" s="35"/>
      <c r="AB48" s="35"/>
      <c r="AC48" s="34"/>
      <c r="AD48" s="34"/>
      <c r="AE48" s="34"/>
      <c r="AF48" s="34"/>
    </row>
    <row r="49" spans="1:32" s="89" customFormat="1" ht="21.75" customHeight="1" thickBot="1" x14ac:dyDescent="0.25">
      <c r="A49" s="34"/>
      <c r="B49" s="210" t="s">
        <v>27</v>
      </c>
      <c r="C49" s="211"/>
      <c r="D49" s="45">
        <f>+D47</f>
        <v>4652703.53</v>
      </c>
      <c r="E49" s="45">
        <f t="shared" ref="E49:G49" si="24">+E47</f>
        <v>800000</v>
      </c>
      <c r="F49" s="45">
        <f t="shared" si="24"/>
        <v>800000</v>
      </c>
      <c r="G49" s="45">
        <f t="shared" si="24"/>
        <v>4652703.53</v>
      </c>
      <c r="H49" s="56"/>
      <c r="I49" s="210" t="s">
        <v>27</v>
      </c>
      <c r="J49" s="211"/>
      <c r="K49" s="45">
        <f t="shared" ref="K49:M49" si="25">+K47</f>
        <v>800000</v>
      </c>
      <c r="L49" s="45">
        <f t="shared" si="25"/>
        <v>800000</v>
      </c>
      <c r="M49" s="46">
        <f t="shared" si="25"/>
        <v>0</v>
      </c>
      <c r="N49" s="37"/>
      <c r="O49" s="37"/>
      <c r="P49" s="37"/>
      <c r="Q49" s="37"/>
      <c r="R49" s="37"/>
      <c r="S49" s="74"/>
      <c r="T49" s="35"/>
      <c r="U49" s="35"/>
      <c r="V49" s="35"/>
      <c r="W49" s="35"/>
      <c r="X49" s="35"/>
      <c r="Y49" s="35"/>
      <c r="Z49" s="35"/>
      <c r="AA49" s="35"/>
      <c r="AB49" s="35"/>
      <c r="AC49" s="34"/>
      <c r="AD49" s="34"/>
      <c r="AE49" s="34"/>
      <c r="AF49" s="34"/>
    </row>
    <row r="50" spans="1:32" s="85" customFormat="1" ht="32.25" customHeight="1" thickBot="1" x14ac:dyDescent="0.25">
      <c r="A50" s="35"/>
      <c r="B50" s="58"/>
      <c r="C50" s="13"/>
      <c r="D50" s="39"/>
      <c r="E50" s="39"/>
      <c r="F50" s="39"/>
      <c r="G50" s="39"/>
      <c r="H50" s="39"/>
      <c r="I50" s="13"/>
      <c r="J50" s="13"/>
      <c r="K50" s="39"/>
      <c r="L50" s="39"/>
      <c r="M50" s="204"/>
      <c r="N50" s="37"/>
      <c r="O50" s="37"/>
      <c r="P50" s="37"/>
      <c r="Q50" s="37"/>
      <c r="R50" s="37"/>
      <c r="S50" s="74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</row>
    <row r="51" spans="1:32" s="85" customFormat="1" ht="21.75" customHeight="1" x14ac:dyDescent="0.2">
      <c r="A51" s="35"/>
      <c r="B51" s="212" t="s">
        <v>175</v>
      </c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4"/>
      <c r="N51" s="37"/>
      <c r="O51" s="37"/>
      <c r="P51" s="37"/>
      <c r="Q51" s="37"/>
      <c r="R51" s="37"/>
      <c r="S51" s="74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</row>
    <row r="52" spans="1:32" s="85" customFormat="1" ht="18.75" customHeight="1" x14ac:dyDescent="0.2">
      <c r="A52" s="35"/>
      <c r="B52" s="58"/>
      <c r="C52" s="13"/>
      <c r="D52" s="39"/>
      <c r="E52" s="39"/>
      <c r="F52" s="39"/>
      <c r="G52" s="39"/>
      <c r="H52" s="39"/>
      <c r="I52" s="13"/>
      <c r="J52" s="13"/>
      <c r="K52" s="39"/>
      <c r="L52" s="39"/>
      <c r="M52" s="204"/>
      <c r="N52" s="37"/>
      <c r="O52" s="37"/>
      <c r="P52" s="37"/>
      <c r="Q52" s="37"/>
      <c r="R52" s="37"/>
      <c r="S52" s="74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</row>
    <row r="53" spans="1:32" s="85" customFormat="1" ht="21.75" customHeight="1" x14ac:dyDescent="0.2">
      <c r="A53" s="35"/>
      <c r="B53" s="207" t="s">
        <v>185</v>
      </c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9"/>
      <c r="N53" s="37"/>
      <c r="O53" s="37"/>
      <c r="P53" s="37"/>
      <c r="Q53" s="37"/>
      <c r="R53" s="37"/>
      <c r="S53" s="74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</row>
    <row r="54" spans="1:32" s="85" customFormat="1" ht="16.5" customHeight="1" x14ac:dyDescent="0.2">
      <c r="A54" s="35"/>
      <c r="B54" s="58"/>
      <c r="C54" s="13"/>
      <c r="D54" s="39"/>
      <c r="E54" s="39"/>
      <c r="F54" s="39"/>
      <c r="G54" s="39"/>
      <c r="H54" s="39"/>
      <c r="I54" s="13"/>
      <c r="J54" s="13"/>
      <c r="K54" s="39"/>
      <c r="L54" s="39"/>
      <c r="M54" s="204"/>
      <c r="N54" s="37"/>
      <c r="O54" s="37"/>
      <c r="P54" s="37"/>
      <c r="Q54" s="37"/>
      <c r="R54" s="37"/>
      <c r="S54" s="74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</row>
    <row r="55" spans="1:32" s="85" customFormat="1" ht="21.75" customHeight="1" x14ac:dyDescent="0.2">
      <c r="A55" s="35"/>
      <c r="B55" s="91" t="s">
        <v>180</v>
      </c>
      <c r="C55" s="92"/>
      <c r="D55" s="93"/>
      <c r="E55" s="94"/>
      <c r="F55" s="95"/>
      <c r="G55" s="96"/>
      <c r="H55" s="283"/>
      <c r="I55" s="59"/>
      <c r="J55" s="60"/>
      <c r="K55" s="60"/>
      <c r="L55" s="60"/>
      <c r="M55" s="62"/>
      <c r="N55" s="37"/>
      <c r="O55" s="37"/>
      <c r="P55" s="37"/>
      <c r="Q55" s="37"/>
      <c r="R55" s="37"/>
      <c r="S55" s="74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</row>
    <row r="56" spans="1:32" s="85" customFormat="1" ht="18.75" customHeight="1" x14ac:dyDescent="0.2">
      <c r="A56" s="35"/>
      <c r="B56" s="154" t="s">
        <v>179</v>
      </c>
      <c r="C56" s="53" t="s">
        <v>134</v>
      </c>
      <c r="D56" s="72"/>
      <c r="E56" s="66"/>
      <c r="F56" s="67"/>
      <c r="G56" s="71"/>
      <c r="H56" s="284"/>
      <c r="I56" s="52" t="s">
        <v>71</v>
      </c>
      <c r="J56" s="53" t="s">
        <v>72</v>
      </c>
      <c r="K56" s="34"/>
      <c r="L56" s="34"/>
      <c r="M56" s="84">
        <f>M57</f>
        <v>-1500000</v>
      </c>
      <c r="N56" s="37"/>
      <c r="O56" s="37"/>
      <c r="P56" s="37"/>
      <c r="Q56" s="37"/>
      <c r="R56" s="37"/>
      <c r="S56" s="74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</row>
    <row r="57" spans="1:32" s="85" customFormat="1" ht="21.75" customHeight="1" x14ac:dyDescent="0.2">
      <c r="A57" s="35"/>
      <c r="B57" s="77" t="s">
        <v>176</v>
      </c>
      <c r="C57" s="35" t="s">
        <v>177</v>
      </c>
      <c r="D57" s="72">
        <v>7000000</v>
      </c>
      <c r="E57" s="66">
        <v>1500000</v>
      </c>
      <c r="F57" s="67">
        <v>0</v>
      </c>
      <c r="G57" s="71">
        <f t="shared" ref="G57" si="26">D57-E57+F57</f>
        <v>5500000</v>
      </c>
      <c r="H57" s="284"/>
      <c r="I57" s="54" t="s">
        <v>81</v>
      </c>
      <c r="J57" s="35" t="s">
        <v>82</v>
      </c>
      <c r="K57" s="66">
        <f t="shared" ref="K57" si="27">E57</f>
        <v>1500000</v>
      </c>
      <c r="L57" s="67">
        <f t="shared" ref="L57" si="28">F57</f>
        <v>0</v>
      </c>
      <c r="M57" s="109">
        <f t="shared" ref="M57" si="29">L57-K57</f>
        <v>-1500000</v>
      </c>
      <c r="N57" s="37"/>
      <c r="O57" s="37"/>
      <c r="P57" s="37"/>
      <c r="Q57" s="37"/>
      <c r="R57" s="37"/>
      <c r="S57" s="74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</row>
    <row r="58" spans="1:32" s="85" customFormat="1" ht="21.75" customHeight="1" x14ac:dyDescent="0.2">
      <c r="A58" s="35"/>
      <c r="B58" s="205" t="s">
        <v>181</v>
      </c>
      <c r="C58" s="206"/>
      <c r="D58" s="69">
        <f>SUM(D57:D57)</f>
        <v>7000000</v>
      </c>
      <c r="E58" s="70">
        <f>SUM(E57:E57)</f>
        <v>1500000</v>
      </c>
      <c r="F58" s="68">
        <f>SUM(F57:F57)</f>
        <v>0</v>
      </c>
      <c r="G58" s="36">
        <f>SUM(G57:G57)</f>
        <v>5500000</v>
      </c>
      <c r="H58" s="285"/>
      <c r="I58" s="79"/>
      <c r="J58" s="80" t="s">
        <v>121</v>
      </c>
      <c r="K58" s="70">
        <f>+K57</f>
        <v>1500000</v>
      </c>
      <c r="L58" s="68">
        <f>+L57</f>
        <v>0</v>
      </c>
      <c r="M58" s="63">
        <f>M56</f>
        <v>-1500000</v>
      </c>
      <c r="N58" s="37"/>
      <c r="O58" s="37"/>
      <c r="P58" s="37"/>
      <c r="Q58" s="37"/>
      <c r="R58" s="37"/>
      <c r="S58" s="74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  <row r="59" spans="1:32" s="85" customFormat="1" ht="19.5" customHeight="1" x14ac:dyDescent="0.2">
      <c r="A59" s="35"/>
      <c r="B59" s="159"/>
      <c r="C59" s="160"/>
      <c r="D59" s="37"/>
      <c r="E59" s="161"/>
      <c r="F59" s="162"/>
      <c r="G59" s="37"/>
      <c r="H59" s="39"/>
      <c r="I59" s="34"/>
      <c r="J59" s="163"/>
      <c r="K59" s="161"/>
      <c r="L59" s="162"/>
      <c r="M59" s="102"/>
      <c r="N59" s="37"/>
      <c r="O59" s="37"/>
      <c r="P59" s="37"/>
      <c r="Q59" s="37"/>
      <c r="R59" s="37"/>
      <c r="S59" s="74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</row>
    <row r="60" spans="1:32" s="85" customFormat="1" ht="21.75" customHeight="1" x14ac:dyDescent="0.2">
      <c r="A60" s="35"/>
      <c r="B60" s="91" t="s">
        <v>182</v>
      </c>
      <c r="C60" s="92"/>
      <c r="D60" s="93"/>
      <c r="E60" s="94"/>
      <c r="F60" s="95"/>
      <c r="G60" s="96"/>
      <c r="H60" s="283"/>
      <c r="I60" s="59"/>
      <c r="J60" s="60"/>
      <c r="K60" s="60"/>
      <c r="L60" s="60"/>
      <c r="M60" s="62"/>
      <c r="N60" s="37"/>
      <c r="O60" s="37"/>
      <c r="P60" s="37"/>
      <c r="Q60" s="37"/>
      <c r="R60" s="37"/>
      <c r="S60" s="74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</row>
    <row r="61" spans="1:32" s="85" customFormat="1" ht="14.25" customHeight="1" x14ac:dyDescent="0.2">
      <c r="A61" s="35"/>
      <c r="B61" s="154" t="s">
        <v>184</v>
      </c>
      <c r="C61" s="53" t="s">
        <v>134</v>
      </c>
      <c r="D61" s="72"/>
      <c r="E61" s="66"/>
      <c r="F61" s="67"/>
      <c r="G61" s="71"/>
      <c r="H61" s="284"/>
      <c r="I61" s="52" t="s">
        <v>71</v>
      </c>
      <c r="J61" s="53" t="s">
        <v>72</v>
      </c>
      <c r="K61" s="34"/>
      <c r="L61" s="34"/>
      <c r="M61" s="84">
        <f>M62</f>
        <v>1500000</v>
      </c>
      <c r="N61" s="37"/>
      <c r="O61" s="37"/>
      <c r="P61" s="37"/>
      <c r="Q61" s="37"/>
      <c r="R61" s="37"/>
      <c r="S61" s="74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</row>
    <row r="62" spans="1:32" s="85" customFormat="1" ht="21.75" customHeight="1" x14ac:dyDescent="0.2">
      <c r="A62" s="35"/>
      <c r="B62" s="77" t="s">
        <v>183</v>
      </c>
      <c r="C62" s="35" t="s">
        <v>148</v>
      </c>
      <c r="D62" s="72">
        <v>0</v>
      </c>
      <c r="E62" s="66">
        <v>0</v>
      </c>
      <c r="F62" s="67">
        <v>1500000</v>
      </c>
      <c r="G62" s="71">
        <f t="shared" ref="G62" si="30">D62-E62+F62</f>
        <v>1500000</v>
      </c>
      <c r="H62" s="284"/>
      <c r="I62" s="54" t="s">
        <v>81</v>
      </c>
      <c r="J62" s="35" t="s">
        <v>82</v>
      </c>
      <c r="K62" s="66">
        <f t="shared" ref="K62" si="31">E62</f>
        <v>0</v>
      </c>
      <c r="L62" s="67">
        <f t="shared" ref="L62" si="32">F62</f>
        <v>1500000</v>
      </c>
      <c r="M62" s="109">
        <f t="shared" ref="M62" si="33">L62-K62</f>
        <v>1500000</v>
      </c>
      <c r="N62" s="37"/>
      <c r="O62" s="37"/>
      <c r="P62" s="37"/>
      <c r="Q62" s="37"/>
      <c r="R62" s="37"/>
      <c r="S62" s="74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</row>
    <row r="63" spans="1:32" s="85" customFormat="1" ht="14.25" customHeight="1" x14ac:dyDescent="0.2">
      <c r="A63" s="35"/>
      <c r="B63" s="205" t="s">
        <v>178</v>
      </c>
      <c r="C63" s="206"/>
      <c r="D63" s="69">
        <f>SUM(D62:D62)</f>
        <v>0</v>
      </c>
      <c r="E63" s="70">
        <f>SUM(E62:E62)</f>
        <v>0</v>
      </c>
      <c r="F63" s="68">
        <f>SUM(F62:F62)</f>
        <v>1500000</v>
      </c>
      <c r="G63" s="36">
        <f>SUM(G62:G62)</f>
        <v>1500000</v>
      </c>
      <c r="H63" s="285"/>
      <c r="I63" s="79"/>
      <c r="J63" s="80" t="s">
        <v>121</v>
      </c>
      <c r="K63" s="70">
        <f>+K62</f>
        <v>0</v>
      </c>
      <c r="L63" s="68">
        <f>+L62</f>
        <v>1500000</v>
      </c>
      <c r="M63" s="63">
        <f>M61</f>
        <v>1500000</v>
      </c>
      <c r="N63" s="37"/>
      <c r="O63" s="37"/>
      <c r="P63" s="37"/>
      <c r="Q63" s="37"/>
      <c r="R63" s="37"/>
      <c r="S63" s="74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</row>
    <row r="64" spans="1:32" s="85" customFormat="1" ht="15" customHeight="1" thickBot="1" x14ac:dyDescent="0.25">
      <c r="A64" s="35"/>
      <c r="B64" s="58"/>
      <c r="C64" s="13"/>
      <c r="D64" s="39"/>
      <c r="E64" s="39"/>
      <c r="F64" s="39"/>
      <c r="G64" s="39"/>
      <c r="H64" s="39"/>
      <c r="I64" s="13"/>
      <c r="J64" s="13"/>
      <c r="K64" s="39"/>
      <c r="L64" s="39"/>
      <c r="M64" s="204"/>
      <c r="N64" s="37"/>
      <c r="O64" s="37"/>
      <c r="P64" s="37"/>
      <c r="Q64" s="37"/>
      <c r="R64" s="37"/>
      <c r="S64" s="74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</row>
    <row r="65" spans="1:32" s="85" customFormat="1" ht="21.75" customHeight="1" thickBot="1" x14ac:dyDescent="0.25">
      <c r="A65" s="35"/>
      <c r="B65" s="210" t="s">
        <v>197</v>
      </c>
      <c r="C65" s="211"/>
      <c r="D65" s="45">
        <f>+D63+D58</f>
        <v>7000000</v>
      </c>
      <c r="E65" s="45">
        <f t="shared" ref="E65:G65" si="34">+E63+E58</f>
        <v>1500000</v>
      </c>
      <c r="F65" s="45">
        <f t="shared" si="34"/>
        <v>1500000</v>
      </c>
      <c r="G65" s="45">
        <f t="shared" si="34"/>
        <v>7000000</v>
      </c>
      <c r="H65" s="56"/>
      <c r="I65" s="210" t="s">
        <v>27</v>
      </c>
      <c r="J65" s="211"/>
      <c r="K65" s="45">
        <f t="shared" ref="K65:M65" si="35">+K63+K58</f>
        <v>1500000</v>
      </c>
      <c r="L65" s="45">
        <f t="shared" si="35"/>
        <v>1500000</v>
      </c>
      <c r="M65" s="46">
        <f t="shared" si="35"/>
        <v>0</v>
      </c>
      <c r="N65" s="37"/>
      <c r="O65" s="37"/>
      <c r="P65" s="37"/>
      <c r="Q65" s="37"/>
      <c r="R65" s="37"/>
      <c r="S65" s="74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</row>
    <row r="66" spans="1:32" s="85" customFormat="1" ht="26.25" customHeight="1" thickBot="1" x14ac:dyDescent="0.25">
      <c r="A66" s="35"/>
      <c r="B66" s="58"/>
      <c r="C66" s="13"/>
      <c r="D66" s="39"/>
      <c r="E66" s="39"/>
      <c r="F66" s="39"/>
      <c r="G66" s="39"/>
      <c r="H66" s="39"/>
      <c r="I66" s="13"/>
      <c r="J66" s="13"/>
      <c r="K66" s="39"/>
      <c r="L66" s="39"/>
      <c r="M66" s="204"/>
      <c r="N66" s="37"/>
      <c r="O66" s="37"/>
      <c r="P66" s="37"/>
      <c r="Q66" s="37"/>
      <c r="R66" s="37"/>
      <c r="S66" s="74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</row>
    <row r="67" spans="1:32" s="85" customFormat="1" ht="21.75" customHeight="1" thickBot="1" x14ac:dyDescent="0.25">
      <c r="A67" s="35"/>
      <c r="B67" s="269" t="s">
        <v>198</v>
      </c>
      <c r="C67" s="270"/>
      <c r="D67" s="47">
        <f>+D65+D49+D34</f>
        <v>22581230.950000003</v>
      </c>
      <c r="E67" s="47">
        <f t="shared" ref="E67:G67" si="36">+E65+E49+E34</f>
        <v>6586788.2799999993</v>
      </c>
      <c r="F67" s="47">
        <f t="shared" si="36"/>
        <v>6586788.2800000003</v>
      </c>
      <c r="G67" s="47">
        <f t="shared" si="36"/>
        <v>22581230.950000003</v>
      </c>
      <c r="H67" s="107"/>
      <c r="I67" s="271" t="s">
        <v>198</v>
      </c>
      <c r="J67" s="272"/>
      <c r="K67" s="47">
        <f t="shared" ref="K67:M67" si="37">+K65+K49+K34</f>
        <v>6586788.2799999993</v>
      </c>
      <c r="L67" s="47">
        <f t="shared" si="37"/>
        <v>6586788.2800000003</v>
      </c>
      <c r="M67" s="155">
        <f t="shared" si="37"/>
        <v>0</v>
      </c>
      <c r="N67" s="37"/>
      <c r="O67" s="37"/>
      <c r="P67" s="37"/>
      <c r="Q67" s="37"/>
      <c r="R67" s="37"/>
      <c r="S67" s="74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</row>
    <row r="68" spans="1:32" s="85" customFormat="1" ht="21.75" customHeight="1" x14ac:dyDescent="0.2">
      <c r="A68" s="35"/>
      <c r="B68" s="13"/>
      <c r="C68" s="13"/>
      <c r="D68" s="39"/>
      <c r="E68" s="39"/>
      <c r="F68" s="39"/>
      <c r="G68" s="39"/>
      <c r="H68" s="39"/>
      <c r="I68" s="13"/>
      <c r="J68" s="13"/>
      <c r="K68" s="39"/>
      <c r="L68" s="39"/>
      <c r="M68" s="39"/>
      <c r="N68" s="37"/>
      <c r="O68" s="37"/>
      <c r="P68" s="37"/>
      <c r="Q68" s="37"/>
      <c r="R68" s="37"/>
      <c r="S68" s="74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</row>
    <row r="69" spans="1:32" s="85" customFormat="1" ht="42" customHeight="1" x14ac:dyDescent="0.2">
      <c r="A69" s="35"/>
      <c r="B69" s="13"/>
      <c r="C69" s="13"/>
      <c r="D69" s="39"/>
      <c r="E69" s="39"/>
      <c r="F69" s="39"/>
      <c r="G69" s="39"/>
      <c r="H69" s="39"/>
      <c r="I69" s="13"/>
      <c r="J69" s="13"/>
      <c r="K69" s="39"/>
      <c r="L69" s="39"/>
      <c r="M69" s="39"/>
      <c r="N69" s="37"/>
      <c r="O69" s="37"/>
      <c r="P69" s="37"/>
      <c r="Q69" s="37"/>
      <c r="R69" s="37"/>
      <c r="S69" s="74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</row>
    <row r="70" spans="1:32" s="85" customFormat="1" ht="42" customHeight="1" x14ac:dyDescent="0.2">
      <c r="A70" s="35"/>
      <c r="B70" s="13"/>
      <c r="C70" s="13"/>
      <c r="D70" s="39"/>
      <c r="E70" s="39"/>
      <c r="F70" s="39"/>
      <c r="G70" s="39"/>
      <c r="H70" s="39"/>
      <c r="I70" s="13"/>
      <c r="J70" s="13"/>
      <c r="K70" s="39"/>
      <c r="L70" s="39"/>
      <c r="M70" s="39"/>
      <c r="N70" s="37"/>
      <c r="O70" s="37"/>
      <c r="P70" s="37"/>
      <c r="Q70" s="37"/>
      <c r="R70" s="37"/>
      <c r="S70" s="74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</row>
    <row r="71" spans="1:32" s="82" customFormat="1" ht="29.25" customHeight="1" thickBot="1" x14ac:dyDescent="0.25">
      <c r="A71" s="32"/>
      <c r="B71" s="32"/>
      <c r="C71" s="32"/>
      <c r="D71" s="32"/>
      <c r="E71" s="32"/>
      <c r="F71" s="32"/>
      <c r="G71" s="32"/>
      <c r="H71" s="32"/>
      <c r="I71" s="34"/>
      <c r="J71" s="34"/>
      <c r="K71" s="34"/>
      <c r="L71" s="34"/>
      <c r="M71" s="34"/>
      <c r="N71" s="35"/>
      <c r="O71" s="33"/>
      <c r="P71" s="33"/>
      <c r="Q71" s="33"/>
      <c r="R71" s="33"/>
      <c r="S71" s="81"/>
      <c r="T71" s="33"/>
      <c r="U71" s="33"/>
      <c r="V71" s="33"/>
      <c r="W71" s="33"/>
      <c r="X71" s="33"/>
      <c r="Y71" s="33"/>
      <c r="Z71" s="33"/>
      <c r="AA71" s="33"/>
      <c r="AB71" s="33"/>
      <c r="AC71" s="32"/>
      <c r="AD71" s="32"/>
      <c r="AE71" s="32"/>
      <c r="AF71" s="32"/>
    </row>
    <row r="72" spans="1:32" s="82" customFormat="1" ht="21.75" customHeight="1" x14ac:dyDescent="0.2">
      <c r="A72" s="32"/>
      <c r="B72" s="221" t="s">
        <v>188</v>
      </c>
      <c r="C72" s="222"/>
      <c r="D72" s="222"/>
      <c r="E72" s="222"/>
      <c r="F72" s="222"/>
      <c r="G72" s="222"/>
      <c r="H72" s="222"/>
      <c r="I72" s="222"/>
      <c r="J72" s="222"/>
      <c r="K72" s="222"/>
      <c r="L72" s="222"/>
      <c r="M72" s="223"/>
      <c r="N72" s="35" t="s">
        <v>206</v>
      </c>
      <c r="O72" s="33"/>
      <c r="P72" s="33"/>
      <c r="Q72" s="33"/>
      <c r="R72" s="33"/>
      <c r="S72" s="81"/>
      <c r="T72" s="33"/>
      <c r="U72" s="33"/>
      <c r="V72" s="33"/>
      <c r="W72" s="33"/>
      <c r="X72" s="33"/>
      <c r="Y72" s="33"/>
      <c r="Z72" s="33"/>
      <c r="AA72" s="33"/>
      <c r="AB72" s="33"/>
      <c r="AC72" s="32"/>
      <c r="AD72" s="32"/>
      <c r="AE72" s="32"/>
      <c r="AF72" s="32"/>
    </row>
    <row r="73" spans="1:32" s="82" customFormat="1" ht="21.75" customHeight="1" x14ac:dyDescent="0.2">
      <c r="A73" s="32"/>
      <c r="B73" s="224" t="s">
        <v>189</v>
      </c>
      <c r="C73" s="225"/>
      <c r="D73" s="225"/>
      <c r="E73" s="225"/>
      <c r="F73" s="225"/>
      <c r="G73" s="225"/>
      <c r="H73" s="225"/>
      <c r="I73" s="225"/>
      <c r="J73" s="225"/>
      <c r="K73" s="225"/>
      <c r="L73" s="225"/>
      <c r="M73" s="226"/>
      <c r="N73" s="35"/>
      <c r="O73" s="33"/>
      <c r="P73" s="33"/>
      <c r="Q73" s="33"/>
      <c r="R73" s="33"/>
      <c r="S73" s="81"/>
      <c r="T73" s="33"/>
      <c r="U73" s="33"/>
      <c r="V73" s="33"/>
      <c r="W73" s="33"/>
      <c r="X73" s="33"/>
      <c r="Y73" s="33"/>
      <c r="Z73" s="33"/>
      <c r="AA73" s="33"/>
      <c r="AB73" s="33"/>
      <c r="AC73" s="32"/>
      <c r="AD73" s="32"/>
      <c r="AE73" s="32"/>
      <c r="AF73" s="32"/>
    </row>
    <row r="74" spans="1:32" s="82" customFormat="1" ht="21.75" customHeight="1" x14ac:dyDescent="0.2">
      <c r="A74" s="32"/>
      <c r="B74" s="227" t="s">
        <v>190</v>
      </c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9"/>
      <c r="N74" s="35"/>
      <c r="O74" s="33"/>
      <c r="P74" s="33"/>
      <c r="Q74" s="33"/>
      <c r="R74" s="33"/>
      <c r="S74" s="81"/>
      <c r="T74" s="33"/>
      <c r="U74" s="33"/>
      <c r="V74" s="33"/>
      <c r="W74" s="33"/>
      <c r="X74" s="33"/>
      <c r="Y74" s="33"/>
      <c r="Z74" s="33"/>
      <c r="AA74" s="33"/>
      <c r="AB74" s="33"/>
      <c r="AC74" s="32"/>
      <c r="AD74" s="32"/>
      <c r="AE74" s="32"/>
      <c r="AF74" s="32"/>
    </row>
    <row r="75" spans="1:32" s="82" customFormat="1" ht="13.5" customHeight="1" x14ac:dyDescent="0.2">
      <c r="A75" s="32"/>
      <c r="B75" s="57"/>
      <c r="C75" s="32"/>
      <c r="D75" s="32"/>
      <c r="E75" s="32"/>
      <c r="F75" s="32"/>
      <c r="G75" s="32"/>
      <c r="H75" s="32"/>
      <c r="I75" s="34"/>
      <c r="J75" s="34"/>
      <c r="K75" s="34"/>
      <c r="L75" s="34"/>
      <c r="M75" s="65"/>
      <c r="N75" s="35"/>
      <c r="O75" s="33"/>
      <c r="P75" s="33"/>
      <c r="Q75" s="33"/>
      <c r="R75" s="33"/>
      <c r="S75" s="81"/>
      <c r="T75" s="33"/>
      <c r="U75" s="33"/>
      <c r="V75" s="33"/>
      <c r="W75" s="33"/>
      <c r="X75" s="33"/>
      <c r="Y75" s="33"/>
      <c r="Z75" s="33"/>
      <c r="AA75" s="33"/>
      <c r="AB75" s="33"/>
      <c r="AC75" s="32"/>
      <c r="AD75" s="32"/>
      <c r="AE75" s="32"/>
      <c r="AF75" s="32"/>
    </row>
    <row r="76" spans="1:32" s="82" customFormat="1" ht="13.5" customHeight="1" x14ac:dyDescent="0.2">
      <c r="A76" s="32"/>
      <c r="B76" s="265" t="s">
        <v>7</v>
      </c>
      <c r="C76" s="266"/>
      <c r="D76" s="266"/>
      <c r="E76" s="266"/>
      <c r="F76" s="266"/>
      <c r="G76" s="266"/>
      <c r="H76" s="266"/>
      <c r="I76" s="266"/>
      <c r="J76" s="266"/>
      <c r="K76" s="266"/>
      <c r="L76" s="266"/>
      <c r="M76" s="267"/>
      <c r="N76" s="35"/>
      <c r="O76" s="33"/>
      <c r="P76" s="33"/>
      <c r="Q76" s="33"/>
      <c r="R76" s="33"/>
      <c r="S76" s="81"/>
      <c r="T76" s="33"/>
      <c r="U76" s="33"/>
      <c r="V76" s="33"/>
      <c r="W76" s="33"/>
      <c r="X76" s="33"/>
      <c r="Y76" s="33"/>
      <c r="Z76" s="33"/>
      <c r="AA76" s="33"/>
      <c r="AB76" s="33"/>
      <c r="AC76" s="32"/>
      <c r="AD76" s="32"/>
      <c r="AE76" s="32"/>
      <c r="AF76" s="32"/>
    </row>
    <row r="77" spans="1:32" s="82" customFormat="1" ht="13.5" customHeight="1" x14ac:dyDescent="0.2">
      <c r="A77" s="32"/>
      <c r="B77" s="57"/>
      <c r="C77" s="32"/>
      <c r="D77" s="32"/>
      <c r="E77" s="32"/>
      <c r="F77" s="32"/>
      <c r="G77" s="32"/>
      <c r="H77" s="32"/>
      <c r="I77" s="34"/>
      <c r="J77" s="34"/>
      <c r="K77" s="34"/>
      <c r="L77" s="34"/>
      <c r="M77" s="65"/>
      <c r="N77" s="35"/>
      <c r="O77" s="33"/>
      <c r="P77" s="33"/>
      <c r="Q77" s="33"/>
      <c r="R77" s="33"/>
      <c r="S77" s="81"/>
      <c r="T77" s="33"/>
      <c r="U77" s="33"/>
      <c r="V77" s="33"/>
      <c r="W77" s="33"/>
      <c r="X77" s="33"/>
      <c r="Y77" s="33"/>
      <c r="Z77" s="33"/>
      <c r="AA77" s="33"/>
      <c r="AB77" s="33"/>
      <c r="AC77" s="32"/>
      <c r="AD77" s="32"/>
      <c r="AE77" s="32"/>
      <c r="AF77" s="32"/>
    </row>
    <row r="78" spans="1:32" s="82" customFormat="1" ht="13.5" customHeight="1" x14ac:dyDescent="0.2">
      <c r="A78" s="32"/>
      <c r="B78" s="91" t="s">
        <v>191</v>
      </c>
      <c r="C78" s="92"/>
      <c r="D78" s="93"/>
      <c r="E78" s="94"/>
      <c r="F78" s="95"/>
      <c r="G78" s="96"/>
      <c r="H78" s="104"/>
      <c r="I78" s="59"/>
      <c r="J78" s="60"/>
      <c r="K78" s="60"/>
      <c r="L78" s="60"/>
      <c r="M78" s="62"/>
      <c r="N78" s="35"/>
      <c r="O78" s="33"/>
      <c r="P78" s="33"/>
      <c r="Q78" s="33"/>
      <c r="R78" s="33"/>
      <c r="S78" s="81"/>
      <c r="T78" s="33"/>
      <c r="U78" s="33"/>
      <c r="V78" s="33"/>
      <c r="W78" s="33"/>
      <c r="X78" s="33"/>
      <c r="Y78" s="33"/>
      <c r="Z78" s="33"/>
      <c r="AA78" s="33"/>
      <c r="AB78" s="33"/>
      <c r="AC78" s="32"/>
      <c r="AD78" s="32"/>
      <c r="AE78" s="32"/>
      <c r="AF78" s="32"/>
    </row>
    <row r="79" spans="1:32" s="82" customFormat="1" ht="13.5" customHeight="1" x14ac:dyDescent="0.2">
      <c r="A79" s="32"/>
      <c r="B79" s="154" t="s">
        <v>133</v>
      </c>
      <c r="C79" s="53" t="s">
        <v>134</v>
      </c>
      <c r="D79" s="72"/>
      <c r="E79" s="66"/>
      <c r="F79" s="67"/>
      <c r="G79" s="71"/>
      <c r="H79" s="105"/>
      <c r="I79" s="52" t="s">
        <v>53</v>
      </c>
      <c r="J79" s="53" t="s">
        <v>54</v>
      </c>
      <c r="K79" s="34"/>
      <c r="L79" s="34"/>
      <c r="M79" s="84">
        <f>+M80+M82</f>
        <v>0</v>
      </c>
      <c r="N79" s="35"/>
      <c r="O79" s="33"/>
      <c r="P79" s="33"/>
      <c r="Q79" s="33"/>
      <c r="R79" s="33"/>
      <c r="S79" s="81"/>
      <c r="T79" s="33"/>
      <c r="U79" s="33"/>
      <c r="V79" s="33"/>
      <c r="W79" s="33"/>
      <c r="X79" s="33"/>
      <c r="Y79" s="33"/>
      <c r="Z79" s="33"/>
      <c r="AA79" s="33"/>
      <c r="AB79" s="33"/>
      <c r="AC79" s="32"/>
      <c r="AD79" s="32"/>
      <c r="AE79" s="32"/>
      <c r="AF79" s="32"/>
    </row>
    <row r="80" spans="1:32" s="82" customFormat="1" ht="13.5" customHeight="1" x14ac:dyDescent="0.2">
      <c r="A80" s="32"/>
      <c r="B80" s="77" t="s">
        <v>192</v>
      </c>
      <c r="C80" s="35" t="s">
        <v>193</v>
      </c>
      <c r="D80" s="72">
        <v>500000</v>
      </c>
      <c r="E80" s="66">
        <v>500000</v>
      </c>
      <c r="F80" s="67">
        <v>0</v>
      </c>
      <c r="G80" s="71">
        <f>D80-E80+F80</f>
        <v>0</v>
      </c>
      <c r="H80" s="105"/>
      <c r="I80" s="54" t="s">
        <v>53</v>
      </c>
      <c r="J80" s="35" t="s">
        <v>120</v>
      </c>
      <c r="K80" s="66">
        <f>E80</f>
        <v>500000</v>
      </c>
      <c r="L80" s="67">
        <f>F80</f>
        <v>0</v>
      </c>
      <c r="M80" s="109">
        <f>L80-K80</f>
        <v>-500000</v>
      </c>
      <c r="N80" s="35"/>
      <c r="O80" s="33"/>
      <c r="P80" s="33"/>
      <c r="Q80" s="33"/>
      <c r="R80" s="33"/>
      <c r="S80" s="81"/>
      <c r="T80" s="33"/>
      <c r="U80" s="33"/>
      <c r="V80" s="33"/>
      <c r="W80" s="33"/>
      <c r="X80" s="33"/>
      <c r="Y80" s="33"/>
      <c r="Z80" s="33"/>
      <c r="AA80" s="33"/>
      <c r="AB80" s="33"/>
      <c r="AC80" s="32"/>
      <c r="AD80" s="32"/>
      <c r="AE80" s="32"/>
      <c r="AF80" s="32"/>
    </row>
    <row r="81" spans="1:32" s="82" customFormat="1" ht="13.5" customHeight="1" x14ac:dyDescent="0.2">
      <c r="A81" s="32"/>
      <c r="B81" s="154" t="s">
        <v>136</v>
      </c>
      <c r="C81" s="53" t="s">
        <v>135</v>
      </c>
      <c r="D81" s="72"/>
      <c r="E81" s="66"/>
      <c r="F81" s="67"/>
      <c r="G81" s="71"/>
      <c r="H81" s="39"/>
      <c r="I81" s="280"/>
      <c r="J81" s="281"/>
      <c r="K81" s="34"/>
      <c r="L81" s="34"/>
      <c r="M81" s="84"/>
      <c r="N81" s="35"/>
      <c r="O81" s="33"/>
      <c r="P81" s="33"/>
      <c r="Q81" s="33"/>
      <c r="R81" s="33"/>
      <c r="S81" s="81"/>
      <c r="T81" s="33"/>
      <c r="U81" s="33"/>
      <c r="V81" s="33"/>
      <c r="W81" s="33"/>
      <c r="X81" s="33"/>
      <c r="Y81" s="33"/>
      <c r="Z81" s="33"/>
      <c r="AA81" s="33"/>
      <c r="AB81" s="33"/>
      <c r="AC81" s="32"/>
      <c r="AD81" s="32"/>
      <c r="AE81" s="32"/>
      <c r="AF81" s="32"/>
    </row>
    <row r="82" spans="1:32" s="82" customFormat="1" ht="13.5" customHeight="1" x14ac:dyDescent="0.2">
      <c r="A82" s="32"/>
      <c r="B82" s="77" t="s">
        <v>194</v>
      </c>
      <c r="C82" s="35" t="s">
        <v>201</v>
      </c>
      <c r="D82" s="72">
        <v>25082</v>
      </c>
      <c r="E82" s="66">
        <v>0</v>
      </c>
      <c r="F82" s="67">
        <v>500000</v>
      </c>
      <c r="G82" s="71">
        <f>D82-E82+F82</f>
        <v>525082</v>
      </c>
      <c r="H82" s="39"/>
      <c r="I82" s="54" t="s">
        <v>53</v>
      </c>
      <c r="J82" s="35" t="s">
        <v>120</v>
      </c>
      <c r="K82" s="66">
        <f>E82</f>
        <v>0</v>
      </c>
      <c r="L82" s="67">
        <f>F82</f>
        <v>500000</v>
      </c>
      <c r="M82" s="109">
        <f>L82-K82</f>
        <v>500000</v>
      </c>
      <c r="N82" s="35"/>
      <c r="O82" s="33"/>
      <c r="P82" s="33"/>
      <c r="Q82" s="33"/>
      <c r="R82" s="33"/>
      <c r="S82" s="81"/>
      <c r="T82" s="33"/>
      <c r="U82" s="33"/>
      <c r="V82" s="33"/>
      <c r="W82" s="33"/>
      <c r="X82" s="33"/>
      <c r="Y82" s="33"/>
      <c r="Z82" s="33"/>
      <c r="AA82" s="33"/>
      <c r="AB82" s="33"/>
      <c r="AC82" s="32"/>
      <c r="AD82" s="32"/>
      <c r="AE82" s="32"/>
      <c r="AF82" s="32"/>
    </row>
    <row r="83" spans="1:32" s="82" customFormat="1" ht="13.5" customHeight="1" thickBot="1" x14ac:dyDescent="0.25">
      <c r="A83" s="32"/>
      <c r="B83" s="215" t="s">
        <v>195</v>
      </c>
      <c r="C83" s="216"/>
      <c r="D83" s="116">
        <f>SUM(D78:D82)</f>
        <v>525082</v>
      </c>
      <c r="E83" s="113">
        <f>SUM(E78:E82)</f>
        <v>500000</v>
      </c>
      <c r="F83" s="114">
        <f>SUM(F78:F82)</f>
        <v>500000</v>
      </c>
      <c r="G83" s="117">
        <f>SUM(G78:G82)</f>
        <v>525082</v>
      </c>
      <c r="H83" s="268"/>
      <c r="I83" s="111"/>
      <c r="J83" s="112" t="s">
        <v>121</v>
      </c>
      <c r="K83" s="113">
        <f>SUM(K78:K82)</f>
        <v>500000</v>
      </c>
      <c r="L83" s="114">
        <f>SUM(L78:L82)</f>
        <v>500000</v>
      </c>
      <c r="M83" s="115">
        <f>SUM(M80:M82)</f>
        <v>0</v>
      </c>
      <c r="N83" s="35"/>
      <c r="O83" s="33"/>
      <c r="P83" s="33"/>
      <c r="Q83" s="33"/>
      <c r="R83" s="33"/>
      <c r="S83" s="81"/>
      <c r="T83" s="33"/>
      <c r="U83" s="33"/>
      <c r="V83" s="33"/>
      <c r="W83" s="33"/>
      <c r="X83" s="33"/>
      <c r="Y83" s="33"/>
      <c r="Z83" s="33"/>
      <c r="AA83" s="33"/>
      <c r="AB83" s="33"/>
      <c r="AC83" s="32"/>
      <c r="AD83" s="32"/>
      <c r="AE83" s="32"/>
      <c r="AF83" s="32"/>
    </row>
    <row r="84" spans="1:32" s="82" customFormat="1" ht="13.5" customHeight="1" thickBot="1" x14ac:dyDescent="0.25">
      <c r="A84" s="32"/>
      <c r="B84" s="57"/>
      <c r="C84" s="32"/>
      <c r="D84" s="32"/>
      <c r="E84" s="32"/>
      <c r="F84" s="32"/>
      <c r="G84" s="32"/>
      <c r="H84" s="32"/>
      <c r="I84" s="34"/>
      <c r="J84" s="34"/>
      <c r="K84" s="34"/>
      <c r="L84" s="34"/>
      <c r="M84" s="65"/>
      <c r="N84" s="35"/>
      <c r="O84" s="33"/>
      <c r="P84" s="33"/>
      <c r="Q84" s="33"/>
      <c r="R84" s="33"/>
      <c r="S84" s="81"/>
      <c r="T84" s="33"/>
      <c r="U84" s="33"/>
      <c r="V84" s="33"/>
      <c r="W84" s="33"/>
      <c r="X84" s="33"/>
      <c r="Y84" s="33"/>
      <c r="Z84" s="33"/>
      <c r="AA84" s="33"/>
      <c r="AB84" s="33"/>
      <c r="AC84" s="32"/>
      <c r="AD84" s="32"/>
      <c r="AE84" s="32"/>
      <c r="AF84" s="32"/>
    </row>
    <row r="85" spans="1:32" s="82" customFormat="1" ht="13.5" customHeight="1" thickBot="1" x14ac:dyDescent="0.25">
      <c r="A85" s="32"/>
      <c r="B85" s="210" t="s">
        <v>196</v>
      </c>
      <c r="C85" s="211"/>
      <c r="D85" s="45">
        <f>D83+D76+D64+D56+D50</f>
        <v>525082</v>
      </c>
      <c r="E85" s="45">
        <f>E83+E76+E64+E56+E50</f>
        <v>500000</v>
      </c>
      <c r="F85" s="45">
        <f>F83+F76+F64+F56+F50</f>
        <v>500000</v>
      </c>
      <c r="G85" s="45">
        <f>G83+G76+G64+G56+G50</f>
        <v>525082</v>
      </c>
      <c r="H85" s="56"/>
      <c r="I85" s="210" t="s">
        <v>27</v>
      </c>
      <c r="J85" s="211"/>
      <c r="K85" s="45">
        <f>K83+K76+K64+K56+K50</f>
        <v>500000</v>
      </c>
      <c r="L85" s="45">
        <f>L83+L76+L64+L56+L50</f>
        <v>500000</v>
      </c>
      <c r="M85" s="46">
        <f>M83+M76+M64+M56+M50</f>
        <v>-1500000</v>
      </c>
      <c r="N85" s="35"/>
      <c r="O85" s="33"/>
      <c r="P85" s="33"/>
      <c r="Q85" s="33"/>
      <c r="R85" s="33"/>
      <c r="S85" s="81"/>
      <c r="T85" s="33"/>
      <c r="U85" s="33"/>
      <c r="V85" s="33"/>
      <c r="W85" s="33"/>
      <c r="X85" s="33"/>
      <c r="Y85" s="33"/>
      <c r="Z85" s="33"/>
      <c r="AA85" s="33"/>
      <c r="AB85" s="33"/>
      <c r="AC85" s="32"/>
      <c r="AD85" s="32"/>
      <c r="AE85" s="32"/>
      <c r="AF85" s="32"/>
    </row>
    <row r="86" spans="1:32" s="82" customFormat="1" ht="13.5" customHeight="1" thickBot="1" x14ac:dyDescent="0.25">
      <c r="A86" s="32"/>
      <c r="B86" s="57"/>
      <c r="C86" s="32"/>
      <c r="D86" s="32"/>
      <c r="E86" s="32"/>
      <c r="F86" s="32"/>
      <c r="G86" s="32"/>
      <c r="H86" s="32"/>
      <c r="I86" s="34"/>
      <c r="J86" s="34"/>
      <c r="K86" s="34"/>
      <c r="L86" s="34"/>
      <c r="M86" s="65"/>
      <c r="N86" s="35"/>
      <c r="O86" s="33"/>
      <c r="P86" s="33"/>
      <c r="Q86" s="33"/>
      <c r="R86" s="33"/>
      <c r="S86" s="81"/>
      <c r="T86" s="33"/>
      <c r="U86" s="33"/>
      <c r="V86" s="33"/>
      <c r="W86" s="33"/>
      <c r="X86" s="33"/>
      <c r="Y86" s="33"/>
      <c r="Z86" s="33"/>
      <c r="AA86" s="33"/>
      <c r="AB86" s="33"/>
      <c r="AC86" s="32"/>
      <c r="AD86" s="32"/>
      <c r="AE86" s="32"/>
      <c r="AF86" s="32"/>
    </row>
    <row r="87" spans="1:32" s="82" customFormat="1" ht="24" customHeight="1" thickBot="1" x14ac:dyDescent="0.25">
      <c r="A87" s="32"/>
      <c r="B87" s="269" t="s">
        <v>199</v>
      </c>
      <c r="C87" s="270"/>
      <c r="D87" s="47">
        <f>+D85+D12</f>
        <v>525082</v>
      </c>
      <c r="E87" s="47">
        <f>+E85+E12</f>
        <v>500000</v>
      </c>
      <c r="F87" s="47">
        <f>+F85+F12</f>
        <v>500000</v>
      </c>
      <c r="G87" s="47">
        <f>+G85+G12</f>
        <v>525082</v>
      </c>
      <c r="H87" s="107"/>
      <c r="I87" s="271" t="s">
        <v>199</v>
      </c>
      <c r="J87" s="272"/>
      <c r="K87" s="47">
        <f>+K85+K12</f>
        <v>500000</v>
      </c>
      <c r="L87" s="47">
        <f>+L85+L12</f>
        <v>500000</v>
      </c>
      <c r="M87" s="155">
        <f>+M85+M12</f>
        <v>-1500000</v>
      </c>
      <c r="N87" s="35"/>
      <c r="O87" s="33"/>
      <c r="P87" s="33"/>
      <c r="Q87" s="33"/>
      <c r="R87" s="33"/>
      <c r="S87" s="81"/>
      <c r="T87" s="33"/>
      <c r="U87" s="33"/>
      <c r="V87" s="33"/>
      <c r="W87" s="33"/>
      <c r="X87" s="33"/>
      <c r="Y87" s="33"/>
      <c r="Z87" s="33"/>
      <c r="AA87" s="33"/>
      <c r="AB87" s="33"/>
      <c r="AC87" s="32"/>
      <c r="AD87" s="32"/>
      <c r="AE87" s="32"/>
      <c r="AF87" s="32"/>
    </row>
    <row r="88" spans="1:32" s="82" customFormat="1" ht="20.25" customHeight="1" thickBot="1" x14ac:dyDescent="0.25">
      <c r="A88" s="32"/>
      <c r="B88" s="57"/>
      <c r="C88" s="32"/>
      <c r="D88" s="32"/>
      <c r="E88" s="32"/>
      <c r="F88" s="32"/>
      <c r="G88" s="32"/>
      <c r="H88" s="32"/>
      <c r="I88" s="34"/>
      <c r="J88" s="34"/>
      <c r="K88" s="34"/>
      <c r="L88" s="34"/>
      <c r="M88" s="65"/>
      <c r="N88" s="35"/>
      <c r="O88" s="33"/>
      <c r="P88" s="33"/>
      <c r="Q88" s="33"/>
      <c r="R88" s="33"/>
      <c r="S88" s="81"/>
      <c r="T88" s="33"/>
      <c r="U88" s="33"/>
      <c r="V88" s="33"/>
      <c r="W88" s="33"/>
      <c r="X88" s="33"/>
      <c r="Y88" s="33"/>
      <c r="Z88" s="33"/>
      <c r="AA88" s="33"/>
      <c r="AB88" s="33"/>
      <c r="AC88" s="32"/>
      <c r="AD88" s="32"/>
      <c r="AE88" s="32"/>
      <c r="AF88" s="32"/>
    </row>
    <row r="89" spans="1:32" s="82" customFormat="1" ht="27.75" customHeight="1" thickBot="1" x14ac:dyDescent="0.25">
      <c r="A89" s="32"/>
      <c r="B89" s="273" t="s">
        <v>200</v>
      </c>
      <c r="C89" s="274"/>
      <c r="D89" s="275">
        <f>+D87+D67</f>
        <v>23106312.950000003</v>
      </c>
      <c r="E89" s="275">
        <f>+E87+E67</f>
        <v>7086788.2799999993</v>
      </c>
      <c r="F89" s="275">
        <f>+F87+F67</f>
        <v>7086788.2800000003</v>
      </c>
      <c r="G89" s="275">
        <f>+G87+G67</f>
        <v>23106312.950000003</v>
      </c>
      <c r="H89" s="277"/>
      <c r="I89" s="278" t="s">
        <v>202</v>
      </c>
      <c r="J89" s="279"/>
      <c r="K89" s="275">
        <f>+K87+K67</f>
        <v>7086788.2799999993</v>
      </c>
      <c r="L89" s="275">
        <f>+L87+L67</f>
        <v>7086788.2800000003</v>
      </c>
      <c r="M89" s="276">
        <f>+M87+M67</f>
        <v>-1500000</v>
      </c>
      <c r="N89" s="35"/>
      <c r="O89" s="33"/>
      <c r="P89" s="33"/>
      <c r="Q89" s="33"/>
      <c r="R89" s="33"/>
      <c r="S89" s="81"/>
      <c r="T89" s="33"/>
      <c r="U89" s="33"/>
      <c r="V89" s="33"/>
      <c r="W89" s="33"/>
      <c r="X89" s="33"/>
      <c r="Y89" s="33"/>
      <c r="Z89" s="33"/>
      <c r="AA89" s="33"/>
      <c r="AB89" s="33"/>
      <c r="AC89" s="32"/>
      <c r="AD89" s="32"/>
      <c r="AE89" s="32"/>
      <c r="AF89" s="32"/>
    </row>
    <row r="90" spans="1:32" s="82" customFormat="1" ht="9.75" customHeight="1" thickBot="1" x14ac:dyDescent="0.25">
      <c r="A90" s="32"/>
      <c r="B90" s="57"/>
      <c r="C90" s="32"/>
      <c r="D90" s="108"/>
      <c r="E90" s="108"/>
      <c r="F90" s="32"/>
      <c r="G90" s="32"/>
      <c r="H90" s="32"/>
      <c r="I90" s="34"/>
      <c r="J90" s="34"/>
      <c r="K90" s="103"/>
      <c r="L90" s="34"/>
      <c r="M90" s="65"/>
      <c r="N90" s="35"/>
      <c r="O90" s="33"/>
      <c r="P90" s="33"/>
      <c r="Q90" s="33"/>
      <c r="R90" s="33"/>
      <c r="S90" s="81"/>
      <c r="T90" s="33"/>
      <c r="U90" s="33"/>
      <c r="V90" s="33"/>
      <c r="W90" s="33"/>
      <c r="X90" s="33"/>
      <c r="Y90" s="33"/>
      <c r="Z90" s="33"/>
      <c r="AA90" s="33"/>
      <c r="AB90" s="33"/>
      <c r="AC90" s="32"/>
      <c r="AD90" s="32"/>
      <c r="AE90" s="32"/>
      <c r="AF90" s="32"/>
    </row>
    <row r="91" spans="1:32" ht="22.5" customHeight="1" x14ac:dyDescent="0.2">
      <c r="B91" s="123" t="s">
        <v>32</v>
      </c>
      <c r="C91" s="124" t="s">
        <v>33</v>
      </c>
      <c r="D91" s="125"/>
      <c r="E91" s="125"/>
      <c r="F91" s="125"/>
      <c r="G91" s="125"/>
      <c r="H91" s="125"/>
      <c r="I91" s="125"/>
      <c r="J91" s="125"/>
      <c r="K91" s="125"/>
      <c r="L91" s="125"/>
      <c r="M91" s="126"/>
      <c r="N91" s="35"/>
      <c r="O91" s="35"/>
      <c r="P91" s="61"/>
      <c r="Q91" s="61"/>
      <c r="R91" s="61"/>
    </row>
    <row r="92" spans="1:32" ht="21" customHeight="1" x14ac:dyDescent="0.2">
      <c r="B92" s="156">
        <v>1</v>
      </c>
      <c r="C92" s="217" t="s">
        <v>186</v>
      </c>
      <c r="D92" s="217"/>
      <c r="E92" s="217"/>
      <c r="F92" s="217"/>
      <c r="G92" s="217"/>
      <c r="H92" s="217"/>
      <c r="I92" s="217"/>
      <c r="J92" s="217"/>
      <c r="K92" s="217"/>
      <c r="L92" s="217"/>
      <c r="M92" s="218"/>
      <c r="N92" s="35"/>
      <c r="O92" s="35"/>
      <c r="P92" s="61"/>
      <c r="Q92" s="61"/>
      <c r="R92" s="61"/>
    </row>
    <row r="93" spans="1:32" ht="13.5" customHeight="1" x14ac:dyDescent="0.2">
      <c r="B93" s="156">
        <v>2</v>
      </c>
      <c r="C93" s="219" t="s">
        <v>137</v>
      </c>
      <c r="D93" s="219"/>
      <c r="E93" s="219"/>
      <c r="F93" s="219"/>
      <c r="G93" s="219"/>
      <c r="H93" s="219"/>
      <c r="I93" s="219"/>
      <c r="J93" s="219"/>
      <c r="K93" s="219"/>
      <c r="L93" s="219"/>
      <c r="M93" s="220"/>
      <c r="N93" s="35"/>
      <c r="O93" s="35"/>
      <c r="P93" s="61"/>
      <c r="Q93" s="61"/>
      <c r="R93" s="61"/>
    </row>
    <row r="94" spans="1:32" ht="13.5" customHeight="1" x14ac:dyDescent="0.2">
      <c r="B94" s="156"/>
      <c r="C94" s="282" t="s">
        <v>204</v>
      </c>
      <c r="D94" s="157"/>
      <c r="E94" s="157"/>
      <c r="F94" s="157"/>
      <c r="G94" s="157"/>
      <c r="H94" s="157"/>
      <c r="I94" s="157"/>
      <c r="J94" s="157"/>
      <c r="K94" s="157"/>
      <c r="L94" s="157"/>
      <c r="M94" s="158"/>
      <c r="N94" s="35"/>
      <c r="O94" s="35"/>
      <c r="P94" s="61"/>
      <c r="Q94" s="61"/>
      <c r="R94" s="61"/>
    </row>
    <row r="95" spans="1:32" ht="19.5" customHeight="1" x14ac:dyDescent="0.2">
      <c r="B95" s="156">
        <v>1</v>
      </c>
      <c r="C95" s="217" t="s">
        <v>205</v>
      </c>
      <c r="D95" s="217"/>
      <c r="E95" s="217"/>
      <c r="F95" s="217"/>
      <c r="G95" s="217"/>
      <c r="H95" s="217"/>
      <c r="I95" s="217"/>
      <c r="J95" s="217"/>
      <c r="K95" s="217"/>
      <c r="L95" s="217"/>
      <c r="M95" s="218"/>
      <c r="N95" s="35"/>
      <c r="O95" s="35"/>
      <c r="P95" s="61"/>
      <c r="Q95" s="61"/>
      <c r="R95" s="61"/>
    </row>
    <row r="96" spans="1:32" ht="8.25" customHeight="1" x14ac:dyDescent="0.2">
      <c r="B96" s="57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119"/>
      <c r="N96" s="35"/>
      <c r="O96" s="35"/>
      <c r="P96" s="61"/>
      <c r="Q96" s="61"/>
      <c r="R96" s="61"/>
    </row>
    <row r="97" spans="2:18" ht="17.25" customHeight="1" x14ac:dyDescent="0.2">
      <c r="B97" s="64" t="s">
        <v>28</v>
      </c>
      <c r="C97" s="10" t="s">
        <v>29</v>
      </c>
      <c r="D97" s="32"/>
      <c r="E97" s="32"/>
      <c r="F97" s="32"/>
      <c r="G97" s="32"/>
      <c r="H97" s="32"/>
      <c r="I97" s="32"/>
      <c r="J97" s="32"/>
      <c r="K97" s="32"/>
      <c r="L97" s="32"/>
      <c r="M97" s="119"/>
      <c r="N97" s="35"/>
      <c r="O97" s="35"/>
      <c r="P97" s="61"/>
      <c r="Q97" s="61"/>
      <c r="R97" s="61"/>
    </row>
    <row r="98" spans="2:18" ht="17.25" customHeight="1" x14ac:dyDescent="0.2">
      <c r="B98" s="64" t="s">
        <v>30</v>
      </c>
      <c r="C98" s="11">
        <v>43941</v>
      </c>
      <c r="D98" s="32"/>
      <c r="E98" s="32"/>
      <c r="F98" s="32"/>
      <c r="G98" s="32"/>
      <c r="H98" s="32"/>
      <c r="I98" s="32"/>
      <c r="J98" s="32"/>
      <c r="K98" s="32"/>
      <c r="L98" s="32"/>
      <c r="M98" s="119"/>
      <c r="N98" s="35"/>
      <c r="O98" s="35"/>
      <c r="P98" s="61"/>
      <c r="Q98" s="61"/>
      <c r="R98" s="61"/>
    </row>
    <row r="99" spans="2:18" ht="17.25" customHeight="1" thickBot="1" x14ac:dyDescent="0.25">
      <c r="B99" s="120"/>
      <c r="C99" s="12" t="s">
        <v>203</v>
      </c>
      <c r="D99" s="121"/>
      <c r="E99" s="121"/>
      <c r="F99" s="121"/>
      <c r="G99" s="121"/>
      <c r="H99" s="121"/>
      <c r="I99" s="121"/>
      <c r="J99" s="121"/>
      <c r="K99" s="121"/>
      <c r="L99" s="121"/>
      <c r="M99" s="122"/>
      <c r="N99" s="35"/>
      <c r="O99" s="35"/>
      <c r="P99" s="61"/>
      <c r="Q99" s="61"/>
      <c r="R99" s="61"/>
    </row>
    <row r="100" spans="2:18" x14ac:dyDescent="0.2">
      <c r="B100" s="9"/>
      <c r="C100" s="9"/>
      <c r="D100" s="34"/>
      <c r="E100" s="34"/>
      <c r="F100" s="34"/>
      <c r="G100" s="34"/>
      <c r="H100" s="9"/>
      <c r="I100" s="34"/>
      <c r="J100" s="34"/>
      <c r="K100" s="34"/>
      <c r="L100" s="34"/>
      <c r="M100" s="34"/>
      <c r="N100" s="35"/>
      <c r="O100" s="35"/>
      <c r="P100" s="61"/>
      <c r="Q100" s="61"/>
      <c r="R100" s="61"/>
    </row>
    <row r="104" spans="2:18" ht="12.75" customHeight="1" x14ac:dyDescent="0.2">
      <c r="E104" s="152"/>
    </row>
    <row r="105" spans="2:18" x14ac:dyDescent="0.2">
      <c r="E105" s="152"/>
    </row>
    <row r="106" spans="2:18" ht="13.5" customHeight="1" x14ac:dyDescent="0.2">
      <c r="E106" s="152"/>
    </row>
    <row r="107" spans="2:18" x14ac:dyDescent="0.2">
      <c r="E107" s="152"/>
    </row>
    <row r="108" spans="2:18" ht="18" customHeight="1" x14ac:dyDescent="0.2">
      <c r="E108" s="152"/>
    </row>
    <row r="109" spans="2:18" x14ac:dyDescent="0.2">
      <c r="E109" s="152"/>
    </row>
  </sheetData>
  <sortState ref="B45:G46">
    <sortCondition ref="B45"/>
  </sortState>
  <mergeCells count="47">
    <mergeCell ref="I89:J89"/>
    <mergeCell ref="B67:C67"/>
    <mergeCell ref="I67:J67"/>
    <mergeCell ref="B85:C85"/>
    <mergeCell ref="I85:J85"/>
    <mergeCell ref="B87:C87"/>
    <mergeCell ref="I87:J87"/>
    <mergeCell ref="B89:C89"/>
    <mergeCell ref="B72:M72"/>
    <mergeCell ref="B73:M73"/>
    <mergeCell ref="B74:M74"/>
    <mergeCell ref="B76:M76"/>
    <mergeCell ref="B83:C83"/>
    <mergeCell ref="B5:G5"/>
    <mergeCell ref="F6:F7"/>
    <mergeCell ref="G6:G7"/>
    <mergeCell ref="I6:I7"/>
    <mergeCell ref="J6:J7"/>
    <mergeCell ref="B1:M1"/>
    <mergeCell ref="B2:M2"/>
    <mergeCell ref="B3:M3"/>
    <mergeCell ref="J5:L5"/>
    <mergeCell ref="I49:J49"/>
    <mergeCell ref="K6:K7"/>
    <mergeCell ref="L6:L7"/>
    <mergeCell ref="M6:M7"/>
    <mergeCell ref="B19:C19"/>
    <mergeCell ref="B47:C47"/>
    <mergeCell ref="B6:B7"/>
    <mergeCell ref="C6:C7"/>
    <mergeCell ref="D6:D7"/>
    <mergeCell ref="E6:E7"/>
    <mergeCell ref="B10:M10"/>
    <mergeCell ref="B49:C49"/>
    <mergeCell ref="C92:M92"/>
    <mergeCell ref="C93:M93"/>
    <mergeCell ref="C95:M95"/>
    <mergeCell ref="B36:M36"/>
    <mergeCell ref="B34:C34"/>
    <mergeCell ref="I34:J34"/>
    <mergeCell ref="B32:C32"/>
    <mergeCell ref="B51:M51"/>
    <mergeCell ref="B58:C58"/>
    <mergeCell ref="B63:C63"/>
    <mergeCell ref="B53:M53"/>
    <mergeCell ref="B65:C65"/>
    <mergeCell ref="I65:J65"/>
  </mergeCells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topLeftCell="A37" workbookViewId="0">
      <selection activeCell="D14" sqref="D14"/>
    </sheetView>
  </sheetViews>
  <sheetFormatPr baseColWidth="10" defaultRowHeight="12.75" x14ac:dyDescent="0.2"/>
  <cols>
    <col min="1" max="1" width="6.5703125" bestFit="1" customWidth="1"/>
    <col min="2" max="2" width="35.7109375" bestFit="1" customWidth="1"/>
    <col min="3" max="4" width="13.28515625" bestFit="1" customWidth="1"/>
    <col min="5" max="5" width="14.7109375" bestFit="1" customWidth="1"/>
    <col min="6" max="6" width="10.5703125" bestFit="1" customWidth="1"/>
    <col min="7" max="7" width="14.7109375" bestFit="1" customWidth="1"/>
    <col min="8" max="8" width="6" customWidth="1"/>
  </cols>
  <sheetData>
    <row r="1" spans="1:8" ht="18" x14ac:dyDescent="0.2">
      <c r="A1" s="255" t="s">
        <v>34</v>
      </c>
      <c r="B1" s="256"/>
      <c r="C1" s="256"/>
      <c r="D1" s="256"/>
      <c r="E1" s="256"/>
      <c r="F1" s="256"/>
      <c r="G1" s="257"/>
    </row>
    <row r="2" spans="1:8" ht="20.25" customHeight="1" x14ac:dyDescent="0.25">
      <c r="A2" s="258" t="str">
        <f>'Mod 4 Clasif'!B2</f>
        <v>MODIFICACIÓN PRESUPUESTARIA            04-2020</v>
      </c>
      <c r="B2" s="259"/>
      <c r="C2" s="259"/>
      <c r="D2" s="259"/>
      <c r="E2" s="259"/>
      <c r="F2" s="259"/>
      <c r="G2" s="260"/>
    </row>
    <row r="3" spans="1:8" ht="20.25" customHeight="1" x14ac:dyDescent="0.25">
      <c r="A3" s="258" t="str">
        <f>'Mod 4 Clasif'!$B$3</f>
        <v>SESIÓN ORDINARIA N°  207          Lunes 20 de Abril del 2020</v>
      </c>
      <c r="B3" s="262"/>
      <c r="C3" s="262"/>
      <c r="D3" s="262"/>
      <c r="E3" s="262"/>
      <c r="F3" s="262"/>
      <c r="G3" s="263"/>
    </row>
    <row r="4" spans="1:8" ht="20.25" customHeight="1" x14ac:dyDescent="0.25">
      <c r="A4" s="261" t="s">
        <v>35</v>
      </c>
      <c r="B4" s="259"/>
      <c r="C4" s="259"/>
      <c r="D4" s="259"/>
      <c r="E4" s="259"/>
      <c r="F4" s="259"/>
      <c r="G4" s="260"/>
    </row>
    <row r="5" spans="1:8" ht="27.75" customHeight="1" thickBot="1" x14ac:dyDescent="0.25">
      <c r="A5" s="127"/>
      <c r="B5" s="128"/>
      <c r="C5" s="129"/>
      <c r="D5" s="128"/>
      <c r="E5" s="128"/>
      <c r="F5" s="128"/>
      <c r="G5" s="130"/>
    </row>
    <row r="6" spans="1:8" ht="36" x14ac:dyDescent="0.2">
      <c r="A6" s="131" t="s">
        <v>36</v>
      </c>
      <c r="B6" s="132" t="s">
        <v>37</v>
      </c>
      <c r="C6" s="133" t="s">
        <v>38</v>
      </c>
      <c r="D6" s="134" t="s">
        <v>39</v>
      </c>
      <c r="E6" s="134" t="s">
        <v>40</v>
      </c>
      <c r="F6" s="134" t="s">
        <v>41</v>
      </c>
      <c r="G6" s="135" t="s">
        <v>42</v>
      </c>
      <c r="H6" s="74" t="s">
        <v>207</v>
      </c>
    </row>
    <row r="7" spans="1:8" x14ac:dyDescent="0.2">
      <c r="A7" s="136"/>
      <c r="B7" s="14"/>
      <c r="C7" s="15"/>
      <c r="D7" s="16"/>
      <c r="E7" s="16"/>
      <c r="F7" s="16"/>
      <c r="G7" s="137"/>
    </row>
    <row r="8" spans="1:8" ht="15.75" customHeight="1" x14ac:dyDescent="0.2">
      <c r="A8" s="138" t="s">
        <v>43</v>
      </c>
      <c r="B8" s="18" t="s">
        <v>44</v>
      </c>
      <c r="C8" s="19">
        <f>+C9+C14+C17</f>
        <v>250000.00000000047</v>
      </c>
      <c r="D8" s="19">
        <f>+D9+D14+D17</f>
        <v>0</v>
      </c>
      <c r="E8" s="19">
        <f>+E9+E14+E17</f>
        <v>0</v>
      </c>
      <c r="F8" s="19">
        <f>+F9+F14+F17</f>
        <v>0</v>
      </c>
      <c r="G8" s="139">
        <f>+F8+E8+D8+C8</f>
        <v>250000.00000000047</v>
      </c>
    </row>
    <row r="9" spans="1:8" ht="15.75" customHeight="1" x14ac:dyDescent="0.2">
      <c r="A9" s="140" t="s">
        <v>45</v>
      </c>
      <c r="B9" s="20" t="s">
        <v>46</v>
      </c>
      <c r="C9" s="22">
        <f>+C10+C13</f>
        <v>-354999.99999999953</v>
      </c>
      <c r="D9" s="22">
        <f>+D10+D13</f>
        <v>0</v>
      </c>
      <c r="E9" s="23">
        <f>+E10+E13</f>
        <v>0</v>
      </c>
      <c r="F9" s="22">
        <f>+F10+F13</f>
        <v>0</v>
      </c>
      <c r="G9" s="141">
        <f t="shared" ref="G9:G47" si="0">+F9+E9+D9+C9</f>
        <v>-354999.99999999953</v>
      </c>
    </row>
    <row r="10" spans="1:8" ht="15.75" customHeight="1" x14ac:dyDescent="0.2">
      <c r="A10" s="140" t="s">
        <v>47</v>
      </c>
      <c r="B10" s="20" t="s">
        <v>48</v>
      </c>
      <c r="C10" s="22">
        <f>+C11+C12</f>
        <v>-2456788.2799999998</v>
      </c>
      <c r="D10" s="22">
        <f>+D11+D12</f>
        <v>0</v>
      </c>
      <c r="E10" s="23">
        <f>+E11+E12</f>
        <v>0</v>
      </c>
      <c r="F10" s="22">
        <f>+F11+F12</f>
        <v>0</v>
      </c>
      <c r="G10" s="141">
        <f t="shared" si="0"/>
        <v>-2456788.2799999998</v>
      </c>
    </row>
    <row r="11" spans="1:8" ht="15.75" customHeight="1" x14ac:dyDescent="0.2">
      <c r="A11" s="142" t="s">
        <v>49</v>
      </c>
      <c r="B11" s="14" t="s">
        <v>50</v>
      </c>
      <c r="C11" s="24">
        <f>'Mod 4 Clasif'!M14+'Mod 4 Clasif'!M23+'Mod 4 Clasif'!M24</f>
        <v>-2456788.2799999998</v>
      </c>
      <c r="D11" s="24">
        <v>0</v>
      </c>
      <c r="E11" s="143">
        <v>0</v>
      </c>
      <c r="F11" s="24">
        <v>0</v>
      </c>
      <c r="G11" s="144">
        <f t="shared" si="0"/>
        <v>-2456788.2799999998</v>
      </c>
    </row>
    <row r="12" spans="1:8" ht="15.75" customHeight="1" x14ac:dyDescent="0.2">
      <c r="A12" s="142" t="s">
        <v>51</v>
      </c>
      <c r="B12" s="14" t="s">
        <v>52</v>
      </c>
      <c r="C12" s="24">
        <v>0</v>
      </c>
      <c r="D12" s="24">
        <v>0</v>
      </c>
      <c r="E12" s="143">
        <v>0</v>
      </c>
      <c r="F12" s="24">
        <v>0</v>
      </c>
      <c r="G12" s="144">
        <f t="shared" si="0"/>
        <v>0</v>
      </c>
    </row>
    <row r="13" spans="1:8" ht="15.75" customHeight="1" x14ac:dyDescent="0.2">
      <c r="A13" s="140" t="s">
        <v>53</v>
      </c>
      <c r="B13" s="20" t="s">
        <v>54</v>
      </c>
      <c r="C13" s="22">
        <f>'Mod 4 Clasif'!M15+'Mod 4 Clasif'!M25</f>
        <v>2101788.2800000003</v>
      </c>
      <c r="D13" s="22">
        <f>+'Mod 4 Clasif'!M39+'Mod 4 Clasif'!M39+'Mod 4 Clasif'!M79</f>
        <v>0</v>
      </c>
      <c r="E13" s="22">
        <v>0</v>
      </c>
      <c r="F13" s="22">
        <v>0</v>
      </c>
      <c r="G13" s="141">
        <f t="shared" si="0"/>
        <v>2101788.2800000003</v>
      </c>
    </row>
    <row r="14" spans="1:8" ht="15.75" customHeight="1" x14ac:dyDescent="0.2">
      <c r="A14" s="140" t="s">
        <v>55</v>
      </c>
      <c r="B14" s="20" t="s">
        <v>56</v>
      </c>
      <c r="C14" s="22">
        <f>+C15+C16</f>
        <v>0</v>
      </c>
      <c r="D14" s="22">
        <f>+D15+D16</f>
        <v>0</v>
      </c>
      <c r="E14" s="23">
        <f>+E15+E16</f>
        <v>0</v>
      </c>
      <c r="F14" s="22">
        <f>+F15+F16</f>
        <v>0</v>
      </c>
      <c r="G14" s="141">
        <f t="shared" si="0"/>
        <v>0</v>
      </c>
    </row>
    <row r="15" spans="1:8" ht="15.75" customHeight="1" x14ac:dyDescent="0.2">
      <c r="A15" s="142" t="s">
        <v>57</v>
      </c>
      <c r="B15" s="14" t="s">
        <v>58</v>
      </c>
      <c r="C15" s="24">
        <v>0</v>
      </c>
      <c r="D15" s="24">
        <v>0</v>
      </c>
      <c r="E15" s="24">
        <v>0</v>
      </c>
      <c r="F15" s="24">
        <v>0</v>
      </c>
      <c r="G15" s="144">
        <f t="shared" si="0"/>
        <v>0</v>
      </c>
    </row>
    <row r="16" spans="1:8" ht="15.75" customHeight="1" x14ac:dyDescent="0.2">
      <c r="A16" s="142" t="s">
        <v>59</v>
      </c>
      <c r="B16" s="14" t="s">
        <v>60</v>
      </c>
      <c r="C16" s="24">
        <v>0</v>
      </c>
      <c r="D16" s="24">
        <v>0</v>
      </c>
      <c r="E16" s="24">
        <v>0</v>
      </c>
      <c r="F16" s="24">
        <v>0</v>
      </c>
      <c r="G16" s="144">
        <f t="shared" si="0"/>
        <v>0</v>
      </c>
    </row>
    <row r="17" spans="1:7" ht="15.75" customHeight="1" x14ac:dyDescent="0.2">
      <c r="A17" s="140" t="s">
        <v>61</v>
      </c>
      <c r="B17" s="20" t="s">
        <v>62</v>
      </c>
      <c r="C17" s="22">
        <f>+C18+C19+C20</f>
        <v>605000</v>
      </c>
      <c r="D17" s="22">
        <f>+D18+D19+D20</f>
        <v>0</v>
      </c>
      <c r="E17" s="23">
        <f>+E18+E19+E20</f>
        <v>0</v>
      </c>
      <c r="F17" s="22">
        <f>+F18+F19+F20</f>
        <v>0</v>
      </c>
      <c r="G17" s="141">
        <f t="shared" si="0"/>
        <v>605000</v>
      </c>
    </row>
    <row r="18" spans="1:7" ht="15.75" customHeight="1" x14ac:dyDescent="0.2">
      <c r="A18" s="142" t="s">
        <v>63</v>
      </c>
      <c r="B18" s="14" t="s">
        <v>64</v>
      </c>
      <c r="C18" s="24">
        <v>0</v>
      </c>
      <c r="D18" s="24">
        <v>0</v>
      </c>
      <c r="E18" s="24">
        <v>0</v>
      </c>
      <c r="F18" s="24">
        <v>0</v>
      </c>
      <c r="G18" s="144">
        <f t="shared" si="0"/>
        <v>0</v>
      </c>
    </row>
    <row r="19" spans="1:7" ht="15.75" customHeight="1" x14ac:dyDescent="0.2">
      <c r="A19" s="142" t="s">
        <v>65</v>
      </c>
      <c r="B19" s="14" t="s">
        <v>66</v>
      </c>
      <c r="C19" s="24">
        <f>'Mod 4 Clasif'!M31</f>
        <v>605000</v>
      </c>
      <c r="D19" s="24">
        <v>0</v>
      </c>
      <c r="E19" s="24">
        <v>0</v>
      </c>
      <c r="F19" s="24">
        <v>0</v>
      </c>
      <c r="G19" s="144">
        <f t="shared" si="0"/>
        <v>605000</v>
      </c>
    </row>
    <row r="20" spans="1:7" ht="15.75" customHeight="1" x14ac:dyDescent="0.2">
      <c r="A20" s="142" t="s">
        <v>67</v>
      </c>
      <c r="B20" s="14" t="s">
        <v>68</v>
      </c>
      <c r="C20" s="25">
        <v>0</v>
      </c>
      <c r="D20" s="25">
        <v>0</v>
      </c>
      <c r="E20" s="25">
        <v>0</v>
      </c>
      <c r="F20" s="25">
        <v>0</v>
      </c>
      <c r="G20" s="145">
        <f t="shared" si="0"/>
        <v>0</v>
      </c>
    </row>
    <row r="21" spans="1:7" ht="15.75" customHeight="1" x14ac:dyDescent="0.2">
      <c r="A21" s="146" t="s">
        <v>69</v>
      </c>
      <c r="B21" s="19" t="s">
        <v>70</v>
      </c>
      <c r="C21" s="19">
        <f>+C22+C28+C34</f>
        <v>-250000</v>
      </c>
      <c r="D21" s="19">
        <f>+D22+D28+D34</f>
        <v>0</v>
      </c>
      <c r="E21" s="19">
        <f>+E22+E28+E34</f>
        <v>0</v>
      </c>
      <c r="F21" s="19">
        <f>+F22+F28+F34</f>
        <v>0</v>
      </c>
      <c r="G21" s="139">
        <f t="shared" si="0"/>
        <v>-250000</v>
      </c>
    </row>
    <row r="22" spans="1:7" ht="15.75" customHeight="1" x14ac:dyDescent="0.2">
      <c r="A22" s="140" t="s">
        <v>71</v>
      </c>
      <c r="B22" s="20" t="s">
        <v>72</v>
      </c>
      <c r="C22" s="26">
        <f>+C23+C24+C25+C26+C27</f>
        <v>0</v>
      </c>
      <c r="D22" s="26">
        <f>+D23+D24+D25+D26+D27</f>
        <v>0</v>
      </c>
      <c r="E22" s="27">
        <f>+E23+E24+E25+E26+E27</f>
        <v>0</v>
      </c>
      <c r="F22" s="26">
        <f>+F23+F24+F25+F26+F27</f>
        <v>0</v>
      </c>
      <c r="G22" s="147">
        <f t="shared" si="0"/>
        <v>0</v>
      </c>
    </row>
    <row r="23" spans="1:7" ht="15.75" customHeight="1" x14ac:dyDescent="0.2">
      <c r="A23" s="142" t="s">
        <v>73</v>
      </c>
      <c r="B23" s="14" t="s">
        <v>74</v>
      </c>
      <c r="C23" s="25">
        <v>0</v>
      </c>
      <c r="D23" s="25">
        <v>0</v>
      </c>
      <c r="E23" s="25">
        <v>0</v>
      </c>
      <c r="F23" s="25">
        <v>0</v>
      </c>
      <c r="G23" s="145">
        <f t="shared" si="0"/>
        <v>0</v>
      </c>
    </row>
    <row r="24" spans="1:7" ht="15.75" customHeight="1" x14ac:dyDescent="0.2">
      <c r="A24" s="142" t="s">
        <v>75</v>
      </c>
      <c r="B24" s="14" t="s">
        <v>76</v>
      </c>
      <c r="C24" s="25">
        <v>0</v>
      </c>
      <c r="D24" s="25">
        <v>0</v>
      </c>
      <c r="E24" s="25">
        <v>0</v>
      </c>
      <c r="F24" s="25">
        <v>0</v>
      </c>
      <c r="G24" s="145">
        <f t="shared" si="0"/>
        <v>0</v>
      </c>
    </row>
    <row r="25" spans="1:7" ht="15.75" customHeight="1" x14ac:dyDescent="0.2">
      <c r="A25" s="142" t="s">
        <v>77</v>
      </c>
      <c r="B25" s="14" t="s">
        <v>78</v>
      </c>
      <c r="C25" s="25">
        <v>0</v>
      </c>
      <c r="D25" s="25">
        <v>0</v>
      </c>
      <c r="E25" s="25">
        <v>0</v>
      </c>
      <c r="F25" s="25">
        <v>0</v>
      </c>
      <c r="G25" s="144">
        <f t="shared" si="0"/>
        <v>0</v>
      </c>
    </row>
    <row r="26" spans="1:7" ht="15.75" customHeight="1" x14ac:dyDescent="0.2">
      <c r="A26" s="142" t="s">
        <v>79</v>
      </c>
      <c r="B26" s="14" t="s">
        <v>80</v>
      </c>
      <c r="C26" s="25">
        <v>0</v>
      </c>
      <c r="D26" s="25">
        <v>0</v>
      </c>
      <c r="E26" s="25">
        <v>0</v>
      </c>
      <c r="F26" s="25">
        <v>0</v>
      </c>
      <c r="G26" s="144">
        <f t="shared" si="0"/>
        <v>0</v>
      </c>
    </row>
    <row r="27" spans="1:7" ht="15.75" customHeight="1" x14ac:dyDescent="0.2">
      <c r="A27" s="142" t="s">
        <v>81</v>
      </c>
      <c r="B27" s="14" t="s">
        <v>82</v>
      </c>
      <c r="C27" s="25">
        <v>0</v>
      </c>
      <c r="D27" s="25">
        <v>0</v>
      </c>
      <c r="E27" s="25">
        <f>'Mod 4 Clasif'!M57+'Mod 4 Clasif'!M62</f>
        <v>0</v>
      </c>
      <c r="F27" s="25">
        <v>0</v>
      </c>
      <c r="G27" s="144">
        <f t="shared" si="0"/>
        <v>0</v>
      </c>
    </row>
    <row r="28" spans="1:7" ht="15.75" customHeight="1" x14ac:dyDescent="0.2">
      <c r="A28" s="140" t="s">
        <v>83</v>
      </c>
      <c r="B28" s="20" t="s">
        <v>84</v>
      </c>
      <c r="C28" s="26">
        <f>+C29+C30+C31+C32+C33</f>
        <v>-250000</v>
      </c>
      <c r="D28" s="26">
        <f>+D29+D30+D31+D32+D33</f>
        <v>0</v>
      </c>
      <c r="E28" s="27">
        <f>+E29+E30+E31+E32+E33</f>
        <v>0</v>
      </c>
      <c r="F28" s="26">
        <f>+F29+F30+F31+F32+F33</f>
        <v>0</v>
      </c>
      <c r="G28" s="147">
        <f t="shared" si="0"/>
        <v>-250000</v>
      </c>
    </row>
    <row r="29" spans="1:7" ht="15.75" customHeight="1" x14ac:dyDescent="0.2">
      <c r="A29" s="142" t="s">
        <v>85</v>
      </c>
      <c r="B29" s="14" t="s">
        <v>86</v>
      </c>
      <c r="C29" s="24">
        <f>'Mod 4 Clasif'!M27</f>
        <v>-250000</v>
      </c>
      <c r="D29" s="24">
        <v>0</v>
      </c>
      <c r="E29" s="24">
        <v>0</v>
      </c>
      <c r="F29" s="24">
        <v>0</v>
      </c>
      <c r="G29" s="144">
        <f t="shared" si="0"/>
        <v>-250000</v>
      </c>
    </row>
    <row r="30" spans="1:7" ht="15.75" customHeight="1" x14ac:dyDescent="0.2">
      <c r="A30" s="142" t="s">
        <v>87</v>
      </c>
      <c r="B30" s="14" t="s">
        <v>88</v>
      </c>
      <c r="C30" s="24">
        <v>0</v>
      </c>
      <c r="D30" s="24">
        <v>0</v>
      </c>
      <c r="E30" s="24">
        <v>0</v>
      </c>
      <c r="F30" s="24">
        <v>0</v>
      </c>
      <c r="G30" s="144">
        <f t="shared" si="0"/>
        <v>0</v>
      </c>
    </row>
    <row r="31" spans="1:7" ht="15.75" customHeight="1" x14ac:dyDescent="0.2">
      <c r="A31" s="142" t="s">
        <v>89</v>
      </c>
      <c r="B31" s="14" t="s">
        <v>90</v>
      </c>
      <c r="C31" s="24">
        <v>0</v>
      </c>
      <c r="D31" s="24">
        <v>0</v>
      </c>
      <c r="E31" s="24">
        <v>0</v>
      </c>
      <c r="F31" s="24">
        <v>0</v>
      </c>
      <c r="G31" s="144">
        <f t="shared" si="0"/>
        <v>0</v>
      </c>
    </row>
    <row r="32" spans="1:7" ht="15.75" customHeight="1" x14ac:dyDescent="0.2">
      <c r="A32" s="142" t="s">
        <v>91</v>
      </c>
      <c r="B32" s="14" t="s">
        <v>92</v>
      </c>
      <c r="C32" s="24">
        <v>0</v>
      </c>
      <c r="D32" s="24">
        <v>0</v>
      </c>
      <c r="E32" s="24">
        <v>0</v>
      </c>
      <c r="F32" s="24">
        <v>0</v>
      </c>
      <c r="G32" s="144">
        <f t="shared" si="0"/>
        <v>0</v>
      </c>
    </row>
    <row r="33" spans="1:7" ht="15.75" customHeight="1" x14ac:dyDescent="0.2">
      <c r="A33" s="142" t="s">
        <v>93</v>
      </c>
      <c r="B33" s="14" t="s">
        <v>94</v>
      </c>
      <c r="C33" s="24">
        <v>0</v>
      </c>
      <c r="D33" s="24">
        <v>0</v>
      </c>
      <c r="E33" s="24">
        <v>0</v>
      </c>
      <c r="F33" s="24">
        <v>0</v>
      </c>
      <c r="G33" s="144">
        <f t="shared" si="0"/>
        <v>0</v>
      </c>
    </row>
    <row r="34" spans="1:7" ht="15.75" customHeight="1" x14ac:dyDescent="0.2">
      <c r="A34" s="140" t="s">
        <v>95</v>
      </c>
      <c r="B34" s="20" t="s">
        <v>96</v>
      </c>
      <c r="C34" s="22">
        <f>+C35+C36+C37</f>
        <v>0</v>
      </c>
      <c r="D34" s="22">
        <f>+D35+D36+D37</f>
        <v>0</v>
      </c>
      <c r="E34" s="23">
        <f>+E35+E36+E37</f>
        <v>0</v>
      </c>
      <c r="F34" s="22">
        <f>+F35+F36+F37</f>
        <v>0</v>
      </c>
      <c r="G34" s="141">
        <f t="shared" si="0"/>
        <v>0</v>
      </c>
    </row>
    <row r="35" spans="1:7" ht="15.75" customHeight="1" x14ac:dyDescent="0.2">
      <c r="A35" s="142" t="s">
        <v>97</v>
      </c>
      <c r="B35" s="14" t="s">
        <v>98</v>
      </c>
      <c r="C35" s="24">
        <v>0</v>
      </c>
      <c r="D35" s="24">
        <v>0</v>
      </c>
      <c r="E35" s="24">
        <v>0</v>
      </c>
      <c r="F35" s="24">
        <v>0</v>
      </c>
      <c r="G35" s="144">
        <f t="shared" si="0"/>
        <v>0</v>
      </c>
    </row>
    <row r="36" spans="1:7" ht="15.75" customHeight="1" x14ac:dyDescent="0.2">
      <c r="A36" s="142" t="s">
        <v>99</v>
      </c>
      <c r="B36" s="14" t="s">
        <v>100</v>
      </c>
      <c r="C36" s="24">
        <v>0</v>
      </c>
      <c r="D36" s="24">
        <v>0</v>
      </c>
      <c r="E36" s="24">
        <v>0</v>
      </c>
      <c r="F36" s="24">
        <v>0</v>
      </c>
      <c r="G36" s="144">
        <f t="shared" si="0"/>
        <v>0</v>
      </c>
    </row>
    <row r="37" spans="1:7" ht="15.75" customHeight="1" x14ac:dyDescent="0.2">
      <c r="A37" s="142" t="s">
        <v>101</v>
      </c>
      <c r="B37" s="14" t="s">
        <v>102</v>
      </c>
      <c r="C37" s="24">
        <v>0</v>
      </c>
      <c r="D37" s="24">
        <v>0</v>
      </c>
      <c r="E37" s="24">
        <v>0</v>
      </c>
      <c r="F37" s="24">
        <v>0</v>
      </c>
      <c r="G37" s="144">
        <f t="shared" si="0"/>
        <v>0</v>
      </c>
    </row>
    <row r="38" spans="1:7" ht="15.75" customHeight="1" x14ac:dyDescent="0.2">
      <c r="A38" s="138">
        <v>3</v>
      </c>
      <c r="B38" s="18" t="s">
        <v>103</v>
      </c>
      <c r="C38" s="19">
        <f>+C39+C40+C41+C44</f>
        <v>0</v>
      </c>
      <c r="D38" s="19">
        <f>+D39+D40+D41+D44</f>
        <v>0</v>
      </c>
      <c r="E38" s="19">
        <f>+E39+E40+E41+E44</f>
        <v>0</v>
      </c>
      <c r="F38" s="19">
        <f>+F39+F40+F41+F44</f>
        <v>0</v>
      </c>
      <c r="G38" s="139">
        <f t="shared" si="0"/>
        <v>0</v>
      </c>
    </row>
    <row r="39" spans="1:7" ht="15.75" customHeight="1" x14ac:dyDescent="0.2">
      <c r="A39" s="140" t="s">
        <v>104</v>
      </c>
      <c r="B39" s="28" t="s">
        <v>105</v>
      </c>
      <c r="C39" s="22">
        <v>0</v>
      </c>
      <c r="D39" s="22">
        <v>0</v>
      </c>
      <c r="E39" s="22">
        <v>0</v>
      </c>
      <c r="F39" s="22">
        <v>0</v>
      </c>
      <c r="G39" s="141">
        <f t="shared" si="0"/>
        <v>0</v>
      </c>
    </row>
    <row r="40" spans="1:7" ht="15.75" customHeight="1" x14ac:dyDescent="0.2">
      <c r="A40" s="140" t="s">
        <v>106</v>
      </c>
      <c r="B40" s="20" t="s">
        <v>107</v>
      </c>
      <c r="C40" s="22">
        <v>0</v>
      </c>
      <c r="D40" s="22">
        <v>0</v>
      </c>
      <c r="E40" s="22">
        <v>0</v>
      </c>
      <c r="F40" s="22">
        <v>0</v>
      </c>
      <c r="G40" s="141">
        <f t="shared" si="0"/>
        <v>0</v>
      </c>
    </row>
    <row r="41" spans="1:7" ht="15.75" customHeight="1" x14ac:dyDescent="0.2">
      <c r="A41" s="140" t="s">
        <v>108</v>
      </c>
      <c r="B41" s="20" t="s">
        <v>109</v>
      </c>
      <c r="C41" s="22">
        <f>+C42+C43</f>
        <v>0</v>
      </c>
      <c r="D41" s="22">
        <f>+D42+D43</f>
        <v>0</v>
      </c>
      <c r="E41" s="23">
        <f>+E42+E43</f>
        <v>0</v>
      </c>
      <c r="F41" s="22">
        <f>+F42+F43</f>
        <v>0</v>
      </c>
      <c r="G41" s="141">
        <f t="shared" si="0"/>
        <v>0</v>
      </c>
    </row>
    <row r="42" spans="1:7" ht="15.75" customHeight="1" x14ac:dyDescent="0.2">
      <c r="A42" s="142" t="s">
        <v>110</v>
      </c>
      <c r="B42" s="14" t="s">
        <v>111</v>
      </c>
      <c r="C42" s="24">
        <v>0</v>
      </c>
      <c r="D42" s="24">
        <v>0</v>
      </c>
      <c r="E42" s="24">
        <v>0</v>
      </c>
      <c r="F42" s="24">
        <v>0</v>
      </c>
      <c r="G42" s="144">
        <f t="shared" si="0"/>
        <v>0</v>
      </c>
    </row>
    <row r="43" spans="1:7" ht="15.75" customHeight="1" x14ac:dyDescent="0.2">
      <c r="A43" s="142" t="s">
        <v>112</v>
      </c>
      <c r="B43" s="14" t="s">
        <v>113</v>
      </c>
      <c r="C43" s="24">
        <v>0</v>
      </c>
      <c r="D43" s="24">
        <v>0</v>
      </c>
      <c r="E43" s="24">
        <v>0</v>
      </c>
      <c r="F43" s="24">
        <v>0</v>
      </c>
      <c r="G43" s="144">
        <f t="shared" si="0"/>
        <v>0</v>
      </c>
    </row>
    <row r="44" spans="1:7" ht="15.75" customHeight="1" x14ac:dyDescent="0.2">
      <c r="A44" s="140" t="s">
        <v>114</v>
      </c>
      <c r="B44" s="20" t="s">
        <v>115</v>
      </c>
      <c r="C44" s="24">
        <v>0</v>
      </c>
      <c r="D44" s="24">
        <v>0</v>
      </c>
      <c r="E44" s="24">
        <v>0</v>
      </c>
      <c r="F44" s="24">
        <v>0</v>
      </c>
      <c r="G44" s="144">
        <f t="shared" si="0"/>
        <v>0</v>
      </c>
    </row>
    <row r="45" spans="1:7" ht="15.75" customHeight="1" x14ac:dyDescent="0.2">
      <c r="A45" s="138">
        <v>4</v>
      </c>
      <c r="B45" s="18" t="s">
        <v>116</v>
      </c>
      <c r="C45" s="19">
        <v>0</v>
      </c>
      <c r="D45" s="19">
        <v>0</v>
      </c>
      <c r="E45" s="19">
        <v>0</v>
      </c>
      <c r="F45" s="19">
        <v>0</v>
      </c>
      <c r="G45" s="139">
        <f t="shared" si="0"/>
        <v>0</v>
      </c>
    </row>
    <row r="46" spans="1:7" ht="15.75" customHeight="1" x14ac:dyDescent="0.2">
      <c r="A46" s="136"/>
      <c r="B46" s="14"/>
      <c r="C46" s="24"/>
      <c r="D46" s="24"/>
      <c r="E46" s="24"/>
      <c r="F46" s="24"/>
      <c r="G46" s="144"/>
    </row>
    <row r="47" spans="1:7" ht="15.75" customHeight="1" thickBot="1" x14ac:dyDescent="0.25">
      <c r="A47" s="148"/>
      <c r="B47" s="149" t="s">
        <v>117</v>
      </c>
      <c r="C47" s="150">
        <f>C8+C21+C38+C45</f>
        <v>4.6566128730773926E-10</v>
      </c>
      <c r="D47" s="150">
        <f>D8+D21+D38+D45</f>
        <v>0</v>
      </c>
      <c r="E47" s="150">
        <f>E8+E21+E38+E45</f>
        <v>0</v>
      </c>
      <c r="F47" s="150">
        <f>F8+F21+F38+F45</f>
        <v>0</v>
      </c>
      <c r="G47" s="151">
        <f t="shared" si="0"/>
        <v>4.6566128730773926E-10</v>
      </c>
    </row>
    <row r="48" spans="1:7" x14ac:dyDescent="0.2">
      <c r="A48" s="17"/>
      <c r="B48" s="17"/>
      <c r="C48" s="21"/>
      <c r="D48" s="17"/>
      <c r="E48" s="17"/>
      <c r="F48" s="17"/>
      <c r="G48" s="17"/>
    </row>
    <row r="49" spans="1:7" x14ac:dyDescent="0.2">
      <c r="A49" s="17"/>
      <c r="B49" s="17"/>
      <c r="C49" s="21"/>
      <c r="D49" s="17"/>
      <c r="E49" s="17"/>
      <c r="F49" s="17"/>
      <c r="G49" s="17"/>
    </row>
    <row r="50" spans="1:7" x14ac:dyDescent="0.2">
      <c r="A50" s="17"/>
      <c r="B50" s="29" t="s">
        <v>118</v>
      </c>
      <c r="C50" s="21"/>
      <c r="D50" s="17"/>
      <c r="E50" s="17"/>
      <c r="F50" s="17"/>
      <c r="G50" s="17"/>
    </row>
    <row r="51" spans="1:7" x14ac:dyDescent="0.2">
      <c r="A51" s="17"/>
      <c r="B51" s="30">
        <f>'Mod 4 Clasif'!$C$98</f>
        <v>43941</v>
      </c>
      <c r="C51" s="31"/>
      <c r="D51" s="17"/>
      <c r="E51" s="17"/>
      <c r="F51" s="17"/>
      <c r="G51" s="17"/>
    </row>
  </sheetData>
  <mergeCells count="4">
    <mergeCell ref="A1:G1"/>
    <mergeCell ref="A2:G2"/>
    <mergeCell ref="A4:G4"/>
    <mergeCell ref="A3:G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264" t="s">
        <v>9</v>
      </c>
      <c r="B2" s="264"/>
      <c r="C2" s="1" t="s">
        <v>18</v>
      </c>
      <c r="D2" s="5">
        <v>2070000</v>
      </c>
    </row>
    <row r="3" spans="1:4" ht="15" x14ac:dyDescent="0.25">
      <c r="A3" s="2"/>
      <c r="B3" s="2" t="s">
        <v>11</v>
      </c>
      <c r="C3" s="2" t="s">
        <v>12</v>
      </c>
      <c r="D3" s="2" t="s">
        <v>17</v>
      </c>
    </row>
    <row r="4" spans="1:4" x14ac:dyDescent="0.2">
      <c r="A4" s="1" t="s">
        <v>10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13</v>
      </c>
      <c r="B5" s="3">
        <v>24551.52</v>
      </c>
      <c r="C5" s="3"/>
      <c r="D5" s="4"/>
    </row>
    <row r="6" spans="1:4" x14ac:dyDescent="0.2">
      <c r="A6" s="1" t="s">
        <v>14</v>
      </c>
      <c r="B6" s="3">
        <v>1495500</v>
      </c>
      <c r="C6" s="3"/>
      <c r="D6" s="4"/>
    </row>
    <row r="7" spans="1:4" x14ac:dyDescent="0.2">
      <c r="A7" s="1" t="s">
        <v>15</v>
      </c>
      <c r="B7" s="3">
        <v>564293.21</v>
      </c>
      <c r="C7" s="3"/>
      <c r="D7" s="4"/>
    </row>
    <row r="8" spans="1:4" x14ac:dyDescent="0.2">
      <c r="A8" s="1" t="s">
        <v>16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24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264" t="s">
        <v>19</v>
      </c>
      <c r="B12" s="264"/>
      <c r="C12" s="1" t="s">
        <v>18</v>
      </c>
      <c r="D12" s="5">
        <v>850000</v>
      </c>
    </row>
    <row r="13" spans="1:4" ht="15" x14ac:dyDescent="0.25">
      <c r="A13" s="2"/>
      <c r="B13" s="2" t="s">
        <v>11</v>
      </c>
      <c r="C13" s="2" t="s">
        <v>12</v>
      </c>
      <c r="D13" s="2" t="s">
        <v>17</v>
      </c>
    </row>
    <row r="14" spans="1:4" x14ac:dyDescent="0.2">
      <c r="A14" s="1" t="s">
        <v>10</v>
      </c>
      <c r="B14" s="3">
        <v>448188</v>
      </c>
      <c r="C14" s="3"/>
      <c r="D14" s="4"/>
    </row>
    <row r="15" spans="1:4" x14ac:dyDescent="0.2">
      <c r="A15" s="1" t="s">
        <v>20</v>
      </c>
      <c r="B15" s="3">
        <v>97500</v>
      </c>
      <c r="C15" s="3"/>
      <c r="D15" s="4"/>
    </row>
    <row r="16" spans="1:4" x14ac:dyDescent="0.2">
      <c r="A16" s="1" t="s">
        <v>14</v>
      </c>
      <c r="B16" s="3">
        <v>604000</v>
      </c>
      <c r="C16" s="3"/>
      <c r="D16" s="4"/>
    </row>
    <row r="17" spans="1:4" x14ac:dyDescent="0.2">
      <c r="A17" s="1" t="s">
        <v>21</v>
      </c>
      <c r="B17" s="3">
        <v>195000</v>
      </c>
      <c r="C17" s="3"/>
      <c r="D17" s="4"/>
    </row>
    <row r="18" spans="1:4" x14ac:dyDescent="0.2">
      <c r="A18" s="1" t="s">
        <v>22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24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264" t="s">
        <v>23</v>
      </c>
      <c r="B22" s="264"/>
      <c r="C22" s="1" t="s">
        <v>18</v>
      </c>
      <c r="D22" s="5">
        <v>975000</v>
      </c>
    </row>
    <row r="23" spans="1:4" ht="15" x14ac:dyDescent="0.25">
      <c r="A23" s="2"/>
      <c r="B23" s="2" t="s">
        <v>11</v>
      </c>
      <c r="C23" s="2" t="s">
        <v>12</v>
      </c>
      <c r="D23" s="2" t="s">
        <v>17</v>
      </c>
    </row>
    <row r="24" spans="1:4" x14ac:dyDescent="0.2">
      <c r="A24" s="1" t="s">
        <v>10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22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24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264" t="s">
        <v>8</v>
      </c>
      <c r="B29" s="264"/>
      <c r="C29" s="1" t="s">
        <v>18</v>
      </c>
      <c r="D29" s="5">
        <v>800000</v>
      </c>
    </row>
    <row r="30" spans="1:4" ht="15" x14ac:dyDescent="0.25">
      <c r="A30" s="2"/>
      <c r="B30" s="2" t="s">
        <v>11</v>
      </c>
      <c r="C30" s="2" t="s">
        <v>12</v>
      </c>
      <c r="D30" s="2" t="s">
        <v>17</v>
      </c>
    </row>
    <row r="31" spans="1:4" x14ac:dyDescent="0.2">
      <c r="A31" s="1" t="s">
        <v>10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13</v>
      </c>
      <c r="B32" s="3">
        <v>300000</v>
      </c>
      <c r="C32" s="3">
        <v>0</v>
      </c>
      <c r="D32" s="4"/>
    </row>
    <row r="33" spans="1:4" x14ac:dyDescent="0.2">
      <c r="A33" s="1" t="s">
        <v>25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24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4 Clasif</vt:lpstr>
      <vt:lpstr>Clasif Econo</vt:lpstr>
      <vt:lpstr>Estimaciones</vt:lpstr>
      <vt:lpstr>'Clasif Econo'!Área_de_impresión</vt:lpstr>
      <vt:lpstr>Estimaciones!Área_de_impresión</vt:lpstr>
      <vt:lpstr>'Mod 4 Clasif'!Área_de_impresión</vt:lpstr>
      <vt:lpstr>'Mod 4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Petersen Pereira Carlos Roberto</cp:lastModifiedBy>
  <cp:lastPrinted>2020-04-21T17:12:05Z</cp:lastPrinted>
  <dcterms:created xsi:type="dcterms:W3CDTF">1996-11-27T10:00:04Z</dcterms:created>
  <dcterms:modified xsi:type="dcterms:W3CDTF">2020-04-21T17:13:20Z</dcterms:modified>
</cp:coreProperties>
</file>