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15600" windowHeight="11160" activeTab="2"/>
  </bookViews>
  <sheets>
    <sheet name="Portada" sheetId="9" r:id="rId1"/>
    <sheet name="Indice PAO" sheetId="8" r:id="rId2"/>
    <sheet name="I Admi" sheetId="1" r:id="rId3"/>
    <sheet name="II Serv Com." sheetId="2" r:id="rId4"/>
    <sheet name="III Edificios" sheetId="11" r:id="rId5"/>
    <sheet name="III  VIAS COMUN" sheetId="4" r:id="rId6"/>
    <sheet name="III otros proyectos" sheetId="3" r:id="rId7"/>
  </sheets>
  <externalReferences>
    <externalReference r:id="rId8"/>
  </externalReferences>
  <definedNames>
    <definedName name="_xlnm.Print_Area" localSheetId="2">'I Admi'!$A$1:$M$50</definedName>
    <definedName name="_xlnm.Print_Area" localSheetId="3">'II Serv Com.'!$A$1:$O$120</definedName>
    <definedName name="_xlnm.Print_Area" localSheetId="5">'III  VIAS COMUN'!$A$1:$J$76</definedName>
    <definedName name="_xlnm.Print_Area" localSheetId="4">'III Edificios'!$A$1:$M$33</definedName>
    <definedName name="_xlnm.Print_Area" localSheetId="6">'III otros proyectos'!$A$1:$I$51</definedName>
    <definedName name="_xlnm.Print_Area" localSheetId="0">Portada!$A$1:$H$26</definedName>
    <definedName name="_xlnm.Print_Titles" localSheetId="3">'II Serv Com.'!$1:$8</definedName>
    <definedName name="_xlnm.Print_Titles" localSheetId="5">'III  VIAS COMUN'!$1:$8</definedName>
    <definedName name="_xlnm.Print_Titles" localSheetId="6">'III otros proyectos'!$1:$9</definedName>
  </definedNames>
  <calcPr calcId="181029"/>
</workbook>
</file>

<file path=xl/calcChain.xml><?xml version="1.0" encoding="utf-8"?>
<calcChain xmlns="http://schemas.openxmlformats.org/spreadsheetml/2006/main">
  <c r="A3" i="4" l="1"/>
  <c r="D35" i="3" l="1"/>
  <c r="D33" i="3"/>
  <c r="Q52" i="2"/>
  <c r="J55" i="2"/>
  <c r="E23" i="4" l="1"/>
  <c r="B34" i="4" l="1"/>
  <c r="B20" i="4"/>
  <c r="B33" i="4"/>
  <c r="B19" i="4"/>
  <c r="B32" i="4"/>
  <c r="B31" i="4"/>
  <c r="B30" i="4"/>
  <c r="B16" i="4"/>
  <c r="B29" i="4"/>
  <c r="B28" i="4"/>
  <c r="B27" i="4"/>
  <c r="E59" i="4" l="1"/>
  <c r="A3" i="8"/>
  <c r="A15" i="9"/>
  <c r="J45" i="1" l="1"/>
  <c r="D36" i="3" l="1"/>
  <c r="E71" i="4" l="1"/>
  <c r="E73" i="4" l="1"/>
  <c r="E25" i="4"/>
  <c r="H28" i="11" l="1"/>
  <c r="J116" i="2"/>
  <c r="D48" i="3" l="1"/>
  <c r="E35" i="4"/>
  <c r="E36" i="4" s="1"/>
  <c r="F31" i="11"/>
  <c r="C51" i="3" l="1"/>
  <c r="D75" i="4"/>
  <c r="A22" i="9"/>
  <c r="G47" i="1" s="1"/>
  <c r="J23" i="1" l="1"/>
  <c r="J47" i="1" s="1"/>
  <c r="A56" i="2"/>
  <c r="A117" i="2" s="1"/>
  <c r="A29" i="11" s="1"/>
  <c r="B76" i="4" s="1"/>
  <c r="J119" i="2" l="1"/>
  <c r="F119" i="2"/>
  <c r="A3" i="2"/>
  <c r="A2" i="11" s="1"/>
  <c r="A3" i="3" l="1"/>
</calcChain>
</file>

<file path=xl/sharedStrings.xml><?xml version="1.0" encoding="utf-8"?>
<sst xmlns="http://schemas.openxmlformats.org/spreadsheetml/2006/main" count="768" uniqueCount="380">
  <si>
    <t>MUNICIPALIDAD DE JIMÉNEZ</t>
  </si>
  <si>
    <t>Nombre y Ubicación del Proyecto</t>
  </si>
  <si>
    <t>Descripción de la Obra</t>
  </si>
  <si>
    <t>Monto Presupuestado</t>
  </si>
  <si>
    <t>Plazo Estimado</t>
  </si>
  <si>
    <t>Estimación Realización</t>
  </si>
  <si>
    <t>Detalle</t>
  </si>
  <si>
    <t>Intervención</t>
  </si>
  <si>
    <t>Anual</t>
  </si>
  <si>
    <t>Emergencias Cantonales</t>
  </si>
  <si>
    <t>Departamento proponente: ALCALDÍA MUNICIPAL</t>
  </si>
  <si>
    <t>Recolección de Basura</t>
  </si>
  <si>
    <t>Mantenimiento de Caminos y Calles</t>
  </si>
  <si>
    <t>Cementerios</t>
  </si>
  <si>
    <t>Parques y Obras de Ornato</t>
  </si>
  <si>
    <t>23,025 metros cuadrados</t>
  </si>
  <si>
    <t>Educativos y Culturales</t>
  </si>
  <si>
    <t>Realizar actividades educativas y culturales celebrando fechas importantes, con la participación ciudadana</t>
  </si>
  <si>
    <t>Depósito y Tratamiento de Basura</t>
  </si>
  <si>
    <t>Protección del Medio Ambiente</t>
  </si>
  <si>
    <t>TOTAL</t>
  </si>
  <si>
    <t>Administración General</t>
  </si>
  <si>
    <t>Admnistrar los recursos del Gobierno Local en foma eficiente, proponiendose a lograr la ejecución de todos los proyectos, en base a la gestión recaudadora y generadora de servicios</t>
  </si>
  <si>
    <t>Ralizar las transferencias que el ordenamiento jurídico obliga a las municipalidades a transferirle recursos a otras intituciones y organismos públicos</t>
  </si>
  <si>
    <t>Registro de Deudas, Fondo y Transferencias</t>
  </si>
  <si>
    <t>Pág 1</t>
  </si>
  <si>
    <t>Pág 2</t>
  </si>
  <si>
    <t>Pág 3</t>
  </si>
  <si>
    <t>Realizar proyectos y actividades de mejora ambiental de los distritos de Juan Viñas y Pejibaye con recursos del Timbre Pro-Parques Nacionales.</t>
  </si>
  <si>
    <t>ANUAL</t>
  </si>
  <si>
    <t>SERVICIOS</t>
  </si>
  <si>
    <t>MATERIALES Y SUMINISTROS</t>
  </si>
  <si>
    <t>2 MESES</t>
  </si>
  <si>
    <t>I SEMESTRE</t>
  </si>
  <si>
    <t>II SEMESTRE</t>
  </si>
  <si>
    <t>MEJORAMIENTO INFORMÁTICO</t>
  </si>
  <si>
    <t>Seguir atendiendo el servicio de mantenimiento y mejorar de parques y zonas verdes en los distritos de Juan Viñas y Pejibaye</t>
  </si>
  <si>
    <t>COMPRA DE MAQUINARIA MUNICIPAL</t>
  </si>
  <si>
    <t>500 m</t>
  </si>
  <si>
    <t>Origen de los recursos</t>
  </si>
  <si>
    <t>REMUNERACIONES</t>
  </si>
  <si>
    <t>12 MESES</t>
  </si>
  <si>
    <t>Realizar la contratación de servicios profesionales para proyectos específicos, así como gastos generales de pago de seguros de vehículos, electricidad, teléfono y el mantenimiento y reparación de las oficinas de la Unidad Técnica</t>
  </si>
  <si>
    <t>Comprar los insumos necesarios para las labores administrativas de la Unidad Técnica durante todo el año</t>
  </si>
  <si>
    <t>BIENES DURADEROS</t>
  </si>
  <si>
    <t>Comprar los equipos necesarios para las labores operativas de la Unidad Técnica durante todo el año</t>
  </si>
  <si>
    <t>MANTENIMIENTO DE CAMINOS DEL DISTRITO DE JUAN VIÑAS</t>
  </si>
  <si>
    <t>3 MESES</t>
  </si>
  <si>
    <t>MANTENIMIENTO DE CAMINOS DEL DISTRITO DE PEJIBAYE</t>
  </si>
  <si>
    <t>Atender las necesidades de Ejecución de Obras de  Mantenimiento en los caminos públicos del distrito de Pejibaye</t>
  </si>
  <si>
    <t>PROMOCIÓN SOCIAL</t>
  </si>
  <si>
    <t>ATENCIÓN DE EMERGENCIAS CANTONALES</t>
  </si>
  <si>
    <t>INFRAESTRUCTURA COMUNAL JUAN VIÑAS</t>
  </si>
  <si>
    <t>INFRAESTRUCTURA COMUNAL PEJIBAYE</t>
  </si>
  <si>
    <t>Actividades de gestión y labor operativa administrativa general.</t>
  </si>
  <si>
    <t>Auditoría Interna</t>
  </si>
  <si>
    <t>Procurar el mejor control de los recursos municipales a traves de la práctica continua de estudios y analisis de las situaciones presentadas.</t>
  </si>
  <si>
    <t>Aseo de Vías y Sitios Públicos</t>
  </si>
  <si>
    <t>Brindar el servicio de Aseo de vías y sitios públicos en los doistritos de Juan Viñas y Pejibaye</t>
  </si>
  <si>
    <t>Enviar cobros mensuales a los contribuyentes con el objetivo de mejorar la recaudacion mensual de los servicios con la idea de brindar un servicio eficiente a todos los usuarios, para no presentar ningun tipo de deficit en el periodo</t>
  </si>
  <si>
    <t>Departamento proponente: Intendencia Municipal</t>
  </si>
  <si>
    <r>
      <t xml:space="preserve">PROGRAMA I         ADMINISTRACIÓN        </t>
    </r>
    <r>
      <rPr>
        <b/>
        <i/>
        <u/>
        <sz val="12"/>
        <rFont val="Arial"/>
        <family val="2"/>
      </rPr>
      <t>JIMÉNEZ</t>
    </r>
  </si>
  <si>
    <r>
      <t xml:space="preserve">PROGRAMA I         ADMINISTRACIÓN  </t>
    </r>
    <r>
      <rPr>
        <b/>
        <i/>
        <u/>
        <sz val="12"/>
        <rFont val="Arial"/>
        <family val="2"/>
      </rPr>
      <t>TUCURRIQUE</t>
    </r>
  </si>
  <si>
    <t>TOTAL CONSOLIDADO PROGRAMA I</t>
  </si>
  <si>
    <t>Servicio de Aseo de Vías y Sitios Públicos</t>
  </si>
  <si>
    <t>Limpiar un total de 1,600 metros lineales por dia para un total de 8.000 metros lineales por semana .</t>
  </si>
  <si>
    <t>Recolección Basura</t>
  </si>
  <si>
    <t>Desarrollar un servicio de recolección de basura fijo y puntual, para el acarreo de desechos sólidos, para evitar la acumulación de desechos sólidos en hogares, comercios, oficinas e instituciones, dicho servicio se brinda  los miércoles, cuyo objetivo es mantener la limpieza de basura en el Distrito</t>
  </si>
  <si>
    <t>Recoger un total de 13 toneladas por semana, para un total de un viaje  por semana, para un total de 675 toneladas de desechos al año.</t>
  </si>
  <si>
    <t>Semestral</t>
  </si>
  <si>
    <t xml:space="preserve">Realizar una fumigación en el centro de acopio y alrededores </t>
  </si>
  <si>
    <t>Realizar una fumigación una vez al mes.</t>
  </si>
  <si>
    <t>Brindar mantenimiento una vez por mes</t>
  </si>
  <si>
    <t>Cementerio</t>
  </si>
  <si>
    <t xml:space="preserve">Mejorar el proceso de reciclaje en el Distrito de Tucurrique </t>
  </si>
  <si>
    <t>Atención Emergencias Cantonales</t>
  </si>
  <si>
    <t>Atender cualquier emergencia que se de en el paso o cortes de agua en algun camino vecinal para mantener la comunicación en los diferentes caminos del distrito</t>
  </si>
  <si>
    <r>
      <t xml:space="preserve">PROGRAMA II         SERVICIOS COMUNALES        </t>
    </r>
    <r>
      <rPr>
        <b/>
        <i/>
        <u/>
        <sz val="12"/>
        <rFont val="Arial"/>
        <family val="2"/>
      </rPr>
      <t>JIMÉNEZ</t>
    </r>
  </si>
  <si>
    <t>TOTAL CONSOLIDADO PROGRAMA II</t>
  </si>
  <si>
    <r>
      <t xml:space="preserve">  PROGRAMA  III    OTROS PROYECTOS             </t>
    </r>
    <r>
      <rPr>
        <b/>
        <i/>
        <u/>
        <sz val="12"/>
        <rFont val="Arial"/>
        <family val="2"/>
      </rPr>
      <t>JIMÉNEZ</t>
    </r>
  </si>
  <si>
    <t>9 transferencias</t>
  </si>
  <si>
    <t>Analizar y procesar denuncias, elaborar y presentar informes al Concejo Municipal y a la Contraloría General de la República.</t>
  </si>
  <si>
    <t>12 meses</t>
  </si>
  <si>
    <t>Mediante la conservación vial participativa sufragar gastos en: realización de charlas a comités de caminos, programa formación escolar, charlas a nuevas autoridades del cantón y actividades de capacitación</t>
  </si>
  <si>
    <t>10 transferencias</t>
  </si>
  <si>
    <t>Recoger por un dia  por semana el material de reciaje</t>
  </si>
  <si>
    <t>MONTO TOTAL   OTROS PROYECTOS *JIMÉNEZ*</t>
  </si>
  <si>
    <t>Atender las necesidades de Ejecución de Obras de  Mantenimiento en los caminos públicos del distrito de Juan Viñas</t>
  </si>
  <si>
    <t xml:space="preserve">Compromisos adquiridos para el pago de intereses por la compra de maquinaria municipal </t>
  </si>
  <si>
    <t>2  Actividades varias culturales</t>
  </si>
  <si>
    <t>2  Actividades varias</t>
  </si>
  <si>
    <t>5 Situaciones emergentes varias</t>
  </si>
  <si>
    <t>Dotar de contenido econòmico para el pago de de poliza de riesgo laboral.</t>
  </si>
  <si>
    <t>Realizar un sòlo pago al año</t>
  </si>
  <si>
    <t>INDICE</t>
  </si>
  <si>
    <t xml:space="preserve">Página </t>
  </si>
  <si>
    <t>PLAN OPERATIVO</t>
  </si>
  <si>
    <t>LEY 8114 y 9329</t>
  </si>
  <si>
    <t>4 emerg</t>
  </si>
  <si>
    <t>FINANCIAMIENTO DE PROYECTOS DE INVERSIÓN VIAL</t>
  </si>
  <si>
    <t>Compromisos adquiridos para el pago de intereses y amortización para la ejecución de proyectos de inversión vial</t>
  </si>
  <si>
    <t>TRIMESTRAL</t>
  </si>
  <si>
    <t>Pág 4</t>
  </si>
  <si>
    <r>
      <t xml:space="preserve">PROGRAMA III                   VÍAS DE COMUNICACIÓN                  </t>
    </r>
    <r>
      <rPr>
        <b/>
        <i/>
        <u/>
        <sz val="12"/>
        <rFont val="Arial"/>
        <family val="2"/>
      </rPr>
      <t>JIMÉNEZ</t>
    </r>
  </si>
  <si>
    <t>Atender las necesidades de proyectos en el distrito de Juan Viñas</t>
  </si>
  <si>
    <t>200 m2</t>
  </si>
  <si>
    <t>350 m</t>
  </si>
  <si>
    <t>Atender las necesidades de proyectos en el distrito de Pejibaye.</t>
  </si>
  <si>
    <t>ACCESO A PERSONAS CON DISCAPACIDAD</t>
  </si>
  <si>
    <t>Atención a la accesibilidad de las personas con alguna discapacidad</t>
  </si>
  <si>
    <t>PROYECTO INVERSIÓN CEMENTERIO</t>
  </si>
  <si>
    <t>SERVICIO CEMENTERIO</t>
  </si>
  <si>
    <t>PROYECTO INVERSIÓN ASEO DE VÍAS</t>
  </si>
  <si>
    <t>SERVICIO ASEO DE VÍAS</t>
  </si>
  <si>
    <t>PROYECTO INVERSIÓN RECOLECCIÓN BASURA</t>
  </si>
  <si>
    <t>SERVICIO DE RECOLECCIÓN DE BASURA</t>
  </si>
  <si>
    <t>PROYECTO INVERSION PARQUES Y ORNATO</t>
  </si>
  <si>
    <t>SERVCIO DE PARQUES Y ORNATO</t>
  </si>
  <si>
    <t>Pág 6</t>
  </si>
  <si>
    <t>Cumplir con lo establecido en la Ley 8173, artículo 8 de la Ley de los Concejos Municipales de Distrito</t>
  </si>
  <si>
    <t xml:space="preserve">Realizar  pago de póliza de riegos laborales del Concejo municipal de Tucurrique. </t>
  </si>
  <si>
    <t>Dotar de contenido económico para pago de viáticos y transporte a empleados municipales</t>
  </si>
  <si>
    <t>Pago de viáticos</t>
  </si>
  <si>
    <t>Aportes en Especie para Servicios y Proyectos comunales</t>
  </si>
  <si>
    <t>Departamento proponente: INTENDENCIA  MUNICIPAL</t>
  </si>
  <si>
    <t>Pág 7</t>
  </si>
  <si>
    <t>Brindar mantenimiento de caminos y calles con recursos del impuesto al ruedo</t>
  </si>
  <si>
    <t>Continuar con el  mantenimiento del cementerio municipal del distrito de Juan Viñas</t>
  </si>
  <si>
    <t>Brindar la prestación del servicios de agua potable en el distrito de Juan Viñas</t>
  </si>
  <si>
    <t>Dar seguimiento al proyecto sobre el tratamiento de residuos sólidos orgánicos en los distritos de Juan Viñas y Pejibaye</t>
  </si>
  <si>
    <t>Alquiler maquinaria y equipo, materiales asfálticos; para atender situaciones de emergencia que se presenten en los distrito de Juan Viñas y Pejibaye.</t>
  </si>
  <si>
    <t xml:space="preserve">Metas Programa I Consolidado </t>
  </si>
  <si>
    <t>Metas Programa II Consolidado</t>
  </si>
  <si>
    <t>Metas Programa III Consolidado *Vías de Comunicación*</t>
  </si>
  <si>
    <t>Metas Programa III Consolidado *Otros Proyectos*</t>
  </si>
  <si>
    <t xml:space="preserve">CONCEJO MUNICIPAL DEL DISTRITO DE TUCURRIQUE </t>
  </si>
  <si>
    <t xml:space="preserve">Admnistrar los recursos del Gobierno Local en foma eficiente, proponiendose a lograr la ejecución de todos los proyectos, en base a la gestión recaudadora y generadora de servicios. </t>
  </si>
  <si>
    <t>Brindar el servicio de recolección de desechos sólidos clasificados  en los distritos de Juan Viñas y Pejibaye</t>
  </si>
  <si>
    <t>PROGRAMA II         SERVICIOS COMUNALES</t>
  </si>
  <si>
    <t>Se implementara el proceso de reciclaje, para cumplir con lo establecido por ley, y poder darle una viabilidad mas amplia al vertedero municipal.</t>
  </si>
  <si>
    <t>Brindar una mejor presentacion y ornato del cementerio municipal, realizando una chapea y limpieza de ornato en  dicho cementerio,</t>
  </si>
  <si>
    <t>Realizar una compra de bolsas para recoleccion material de reciclje.</t>
  </si>
  <si>
    <t>Colacación de 10 alcantarillas en cortes o paso de agua.</t>
  </si>
  <si>
    <t xml:space="preserve">Dotar de contenido económico para la compra de repuestos y combustibles, para la Cruz Roja del Distrito de Tucurrique </t>
  </si>
  <si>
    <t>Realizar 6 compras de combustilbles y repuestos al año</t>
  </si>
  <si>
    <t>Atender las necesidades de los caminos de los distritos de Juan Viñas y Pejibaye, durante el año 2019</t>
  </si>
  <si>
    <t>3000 m</t>
  </si>
  <si>
    <t>20000 m</t>
  </si>
  <si>
    <t>400 m</t>
  </si>
  <si>
    <t>200 m</t>
  </si>
  <si>
    <t>20000m</t>
  </si>
  <si>
    <t>Departamento proponente: UNIDAD TECNICA GESTION VIAL MUNICIPAL</t>
  </si>
  <si>
    <t>TOTAL VÍAS DE COMUNICACIÓN   JIMÉNEZ</t>
  </si>
  <si>
    <t>DIRECCIÓN TÉCNICA</t>
  </si>
  <si>
    <t>Sufragar los compromisos adquiridos por la compra de maquianaria y equipo para la atención del servicio</t>
  </si>
  <si>
    <t>1 un</t>
  </si>
  <si>
    <t>PROYECTO INVERSIÓN TRATAMIENTO BASURA</t>
  </si>
  <si>
    <t>SERVICIO DE TRATAMIENTO DE BASURA</t>
  </si>
  <si>
    <t>50 m2</t>
  </si>
  <si>
    <t>PROYECTO INVERSION ACUEDUCTO</t>
  </si>
  <si>
    <t>PROYECTO INVERSION HIDRANTES</t>
  </si>
  <si>
    <t>SERVCIO DE ACUEDUCTO</t>
  </si>
  <si>
    <t xml:space="preserve">Atender gastos necesarios para el mejoramiento del manejo de la información municipal </t>
  </si>
  <si>
    <t>12 mess</t>
  </si>
  <si>
    <t>Area Estratégica</t>
  </si>
  <si>
    <t>INFRAESTRUCTURA</t>
  </si>
  <si>
    <t>DESARROLLO INSTITUCIONAL</t>
  </si>
  <si>
    <t>SUBTOTAL RECURSOS LEY 8114 // 9329  JIMÉNEZ</t>
  </si>
  <si>
    <t>SUBTOTAL RECURSOS FINANCIAMIENTO BPDC PROYECTOS GESTIÓN VIAL  JIMÉNEZ</t>
  </si>
  <si>
    <t>Se incluye contenido económico en jornales para la limpieza y descuaje de rondas en caminos vecinales</t>
  </si>
  <si>
    <t>12 Meses</t>
  </si>
  <si>
    <t>Semestre</t>
  </si>
  <si>
    <t>I-II Semestre</t>
  </si>
  <si>
    <t>Mes</t>
  </si>
  <si>
    <t>II Semestre</t>
  </si>
  <si>
    <t>Se refuerzan los reglones de Transporte y Viáticos dentro del país para el pago de los mismos</t>
  </si>
  <si>
    <t>6 Pagos</t>
  </si>
  <si>
    <t>3 Meses</t>
  </si>
  <si>
    <t>Se refuerzan los renglones de seguros y  deducibles de póliza de vehículos para la seguridad y protección de vehículos</t>
  </si>
  <si>
    <t>2 pagos</t>
  </si>
  <si>
    <t>Se refuerza el renglón de combustibles para su compra y realizar inspecciones y mantenimiento en caminos vecinales</t>
  </si>
  <si>
    <t xml:space="preserve">12 compra </t>
  </si>
  <si>
    <t>Se refuerzan los renglones de herramientas y repuestos para suplir las herramiientas necesarias para el buen desempeño y compra de repuestos</t>
  </si>
  <si>
    <t xml:space="preserve">Se refuerzan el renglón de Otros materiales y productos en el uso de construcción para compra de cintas métricas, </t>
  </si>
  <si>
    <t>6 compras</t>
  </si>
  <si>
    <t>Compra de equipo informatico y equipo para campo en el área de ingenieria</t>
  </si>
  <si>
    <t>3 compras</t>
  </si>
  <si>
    <t>CONCEJO MUNICIPAL DEL DISTRITO DE TUCURRIQUE    LEY 9329     VÍAS DE COMUNICACIÓN</t>
  </si>
  <si>
    <t>CONCEJO MUNICIPAL DEL DISTRITO DE TUCURRIQUE    FONDOS PROPIOS   //  VÍAS DE COMUNICACIÓN</t>
  </si>
  <si>
    <t>SUBTOTAL RECURSOS PROPIOS (IBI-IMP. CEMENTO) VIAS DE COMUNICACIÓN  TUCURRIQUE</t>
  </si>
  <si>
    <t>TOTAL VÍAS DE COMUNICACIÓN   TUCURRIQUE</t>
  </si>
  <si>
    <t>TOTAL VÍAS DE COMUNICACIÓN   CONSOLIDADO</t>
  </si>
  <si>
    <t>Departamento proponente: ALCALDÍA // INTENDENCIA  MUNICIPAL</t>
  </si>
  <si>
    <t>CONCEJO MUNICIPAL DEL DISTRITO DE TUCURRIQUE    FONDOS PROPIOS   // OTROS PROYECTOS</t>
  </si>
  <si>
    <t>TOTAL OTROS PROYECTOS   CONSOLIDADO</t>
  </si>
  <si>
    <t>Departamento proponente: INTENDENCIA MUNICIPAL</t>
  </si>
  <si>
    <t>MONTO TOTAL   OTROS PROYECTOS *TUCURRIQUE*</t>
  </si>
  <si>
    <t>IBI  E IMPUESTO AL CEMENTO</t>
  </si>
  <si>
    <t>Corresponde el pago de remuneraciones y servicios para el funcionamiento de la oficina de Dirección Técnica de Proyectos municipales durante todo el año.</t>
  </si>
  <si>
    <t>MONTO TOTAL   EDIFICIOS *TUCURRIQUE*</t>
  </si>
  <si>
    <t>TOTAL EDIFICIOS   CONSOLIDADO</t>
  </si>
  <si>
    <t>Pág 5</t>
  </si>
  <si>
    <t>Pág 8</t>
  </si>
  <si>
    <t>Metas Programa III Consolidado *Edificios*</t>
  </si>
  <si>
    <t xml:space="preserve">12 MESES </t>
  </si>
  <si>
    <t xml:space="preserve">DEL CONCEJO MUNICIPAL DEL DISTRITO DE TUCURRIQUE </t>
  </si>
  <si>
    <t>1,542 contribuyentes</t>
  </si>
  <si>
    <t>Acueductos (Servicio Agua Potable)</t>
  </si>
  <si>
    <t>Acueductos (Hidrantes)</t>
  </si>
  <si>
    <t>Brindar la prestación del servicios de hidrantes en el distrito de Juan Viñas(Abonados del Acueducto Municipal)</t>
  </si>
  <si>
    <t>Aproximadamente 2,846 contribuyentes</t>
  </si>
  <si>
    <t>35 jornales ocasionales</t>
  </si>
  <si>
    <t>2,408 metros cuadrados</t>
  </si>
  <si>
    <t>Realizar una compra la año</t>
  </si>
  <si>
    <t>PROGRAMA III                **EDIFICIOS**</t>
  </si>
  <si>
    <t>MANTENIMIENTO MECANIZADO POR DEMANDA DE CAMINOS DISTRITO JUAN VIÑAS</t>
  </si>
  <si>
    <t>Realizar mantenimientos por demanda en caminos de Juan Viñas, 2 veces al año: El Congo, Rosemounth, Santa Marta</t>
  </si>
  <si>
    <t>150 m</t>
  </si>
  <si>
    <t>MANTENIMIENTO MECANIZADO POR DEMANDA DE CAMINOS DISTRITO PEJIBAYE</t>
  </si>
  <si>
    <t>Realizar mantenimientos por demanda en caminos de Pejibaye, 2 veces al año: La 26, Taque Taque Arriba, El Chucuyo</t>
  </si>
  <si>
    <t>LEY 8114 y 9329, Préstamo compra maquinaria IFAM</t>
  </si>
  <si>
    <t>Se incluye contenido económico en Servicios Jurídicos para el análisis, revisión y objeciones en carteles de licitaciones,</t>
  </si>
  <si>
    <t>Se incluye contenido económico en Servicios de Ingeniería  para estudios y analisis en los caminos que se requieran,</t>
  </si>
  <si>
    <t xml:space="preserve">Se refuerzan los renglones detextiles y vestuarios,  útiles y materiales de oficina , productos de papel, textiles y útiles de limpieza para el buen desempeño y compra de materiales </t>
  </si>
  <si>
    <t>Pág 9</t>
  </si>
  <si>
    <t>TOTAL RECURSOS LEY 8114 // 9329 CMD TUCURRIQUE</t>
  </si>
  <si>
    <t>BIENES INMUEBLES E IMPUESTO AL CEMENTO</t>
  </si>
  <si>
    <t>80 m</t>
  </si>
  <si>
    <t>IBI  E IMP. CEMENTO 2020</t>
  </si>
  <si>
    <t>4 pagos</t>
  </si>
  <si>
    <t>75 m2</t>
  </si>
  <si>
    <t>Pág 10</t>
  </si>
  <si>
    <t>Pág 11</t>
  </si>
  <si>
    <t>Pág 12</t>
  </si>
  <si>
    <t>INFRAESTRUCTURA VIAL LEY 8114 // 9329 (JV Y PEJ)</t>
  </si>
  <si>
    <t>PAO  PRESUPUESTO CONSOLIDADO</t>
  </si>
  <si>
    <t xml:space="preserve">PLAN ANUAL OPERATIVO DEL PRESUPUESTO ORDINARIO   2021 "CONSOLIDADO" </t>
  </si>
  <si>
    <t>Fecha: 28 de agosto del 2020</t>
  </si>
  <si>
    <t>Administración General (Auditoría Interna)</t>
  </si>
  <si>
    <t xml:space="preserve">Cancelar lo correspondiente a salarios de los funcionarios de la Unidad Técnica durante todo el año 2021. </t>
  </si>
  <si>
    <t>Realizar mantenimiento de la carpeta asfáltica por medio de la colocación de una nueva carpeta de concreto asfáltico y mejora en los sistemas de dreanaje en el sector ubicado en las inmediaciones de la Escuela Cecilio Lindo</t>
  </si>
  <si>
    <t>Realizar mantenimiento de la carpeta asfáltica por medio de la colocación de una nueva carpeta de concreto asfáltico y mejora en los sistemas de drenaje en los cuadrantes urbanos Loma de Viñas</t>
  </si>
  <si>
    <t>Realizar mantenimiento de la carpeta asfáltica por medio de la colocación de una nueva carpeta de concreto asfáltico y mejora en los sistemas de drenaje en los cuadrantes urbanos Los Recuerdos</t>
  </si>
  <si>
    <t>Colocación de una carpeta de concreto asfáltico y mejora en los sistemas de drenaje en los sectores pendientes de los Cuadrantes Urbanos Buenos Aires</t>
  </si>
  <si>
    <t>300 m</t>
  </si>
  <si>
    <t>Colocación de una capa de material granular y mejoras en los sistemas de drenaje del camino La Laguna</t>
  </si>
  <si>
    <t>FINANCIAMIENTO BPDC</t>
  </si>
  <si>
    <t>8500 m</t>
  </si>
  <si>
    <t>Colocación de una carpeta de concreto asfáltico y mejora en los sistemas de drenaje del camino El Sesteo</t>
  </si>
  <si>
    <t>Colocación de una carpeta de concreto asfáltico y mejora en los sistemas de drenaje del camino San Joaquín Arriba</t>
  </si>
  <si>
    <t>Contrapartida presupuestaria del PRVC-II MOPT-BID para la reconstrucción del puente vehicular hacia Plaza Vieja de Pejibaye</t>
  </si>
  <si>
    <t>60 m</t>
  </si>
  <si>
    <t>Colocación de una carpeta de concreto asfáltico y mejora en los sistemas de drenaje del camino Ponciana Aeropuerto</t>
  </si>
  <si>
    <t>Colocación de una capa de material granular y mejoras en los sistemas de drenaje del camino La 20 de Pejibaye</t>
  </si>
  <si>
    <t>Realizar mantenimiento de la carpeta asfáltica por medio de la colocación de una nueva carpeta de concreto asfáltico y mejora en los sistemas de dreanaje en el sector cercano al puente hacia Plaza Vieja y al centro de población</t>
  </si>
  <si>
    <t>Atención de situaciones imprevistas en caminos durante el año 2021</t>
  </si>
  <si>
    <t>COLOCACIÓN DE CAMARAS DE SEGURIDAD DISTRITO JUAN VIÑAS</t>
  </si>
  <si>
    <t>Colocación de un sistema de cámaras de seguridad por circuito cerrado a lo largo del distrito de Juan Viñas</t>
  </si>
  <si>
    <t>CONSTRUCCIÓN MÓDULO CANCHA SAN ANTONIO EL HUMO</t>
  </si>
  <si>
    <t>Construcción de un módulo estructural de cubierta para ser colocado sobre la cancha multiusos de San Antonio, El Humo de Pejibaye</t>
  </si>
  <si>
    <t>CONSTRUCCIÓN ACERAS LA CEIBA-COLEGIO AMBIENTALISTA</t>
  </si>
  <si>
    <t>Construcción de una acera peatonal para comunicar el sector de el Colegio Ambientalista hasta el cruce de San Joaquín</t>
  </si>
  <si>
    <t>CONSTRUCCIÓN ACERAS JURAY-ORIENTE</t>
  </si>
  <si>
    <t>Construcción de una acera peatonal para comunicar las comunidades de Juray con Oriente de pejibaye</t>
  </si>
  <si>
    <t>MEJORAS VESTIDORES PLAZA VIEJA</t>
  </si>
  <si>
    <t>Mejoras en los cerramientos de los vestidores de la cancha multiusos de Plaza Vieja de Pejibaye</t>
  </si>
  <si>
    <t>30 m2</t>
  </si>
  <si>
    <t>Compra de equipo de cómputo y mobiliario de oficina para mejorar la eficiencia del servicio</t>
  </si>
  <si>
    <t>Colocación de pintura en las instalaciones del Centro de Acopio</t>
  </si>
  <si>
    <t>2 un</t>
  </si>
  <si>
    <t>60 m2</t>
  </si>
  <si>
    <t>Ii SEMESTRE</t>
  </si>
  <si>
    <t>iI SEMESTRE</t>
  </si>
  <si>
    <t>Compra de un toldo para la realización de exequias fúnebres</t>
  </si>
  <si>
    <t>1 MES</t>
  </si>
  <si>
    <t>Mejoras en el acceso en la entrada principal del Cementerio</t>
  </si>
  <si>
    <t>10 m2</t>
  </si>
  <si>
    <t>Reconstrucción de caños en Juan Viñas Centro</t>
  </si>
  <si>
    <t>Mantemiento de la infraestructura física del Parque Ramón Ballestero</t>
  </si>
  <si>
    <t>Incrementar y desarrollar un servicio eficiente, sotenible y duradero en lo que respecta al servicio de aseo de Vias y sittio públicos, para evitar la ploriferación de malos olores, plagas y eliminar los residuos sólidos presentes en las vias.</t>
  </si>
  <si>
    <t>Dotar de contenido económico para la compra de uniformes y materiales de limpieza para peones municipales.</t>
  </si>
  <si>
    <t>Realizar un solo pago al año</t>
  </si>
  <si>
    <t>Construcción de paredes  Salón Comunal en el Congo  de Tucurrique (IBI-Imp,Cem)</t>
  </si>
  <si>
    <t>Construcción de  segunda planta Edifiicio Munipal ley 9329</t>
  </si>
  <si>
    <t>Mantenimiento Edificio Municipal   (IBI-Imp,Cem)</t>
  </si>
  <si>
    <t>Construcción Malla Frontal Escuela de Sabanillas  (IBI-Imp.Cem.)</t>
  </si>
  <si>
    <t xml:space="preserve">Se incluye contenido económico en sueldos para cargos fijos, cargas sociales, décimo tercer mes, para la contratacion de un asistente de ingeniería a tiempo completo y una miscelanea a medio tiempo, en la UTGV </t>
  </si>
  <si>
    <t>Servicios Básicos : se refuerza el servicio de energía eléctrica , telecomunicaciones y agua</t>
  </si>
  <si>
    <t>12 Pagos</t>
  </si>
  <si>
    <t>Atender emergencias en las vías cantonales (alquiler de maquinaria, compra de productos minerales y astáltido, rehabilitación de pasos de alcantarillas, reparación de cabezales, etc.)</t>
  </si>
  <si>
    <t xml:space="preserve">Limpieza derecho de vía, camino San Miguel  3-04-030      </t>
  </si>
  <si>
    <t>2300 mtrs lineales</t>
  </si>
  <si>
    <t>Colocación de pasos de alcantarillas,  limpieza y conformación de la superficie de ruedo, cunetas, colocación y compactación de base granular en calles urbanas Tucurrique, el Colegio 3-04- 139</t>
  </si>
  <si>
    <t>1 mes</t>
  </si>
  <si>
    <t>I Semestre</t>
  </si>
  <si>
    <t>1041 mtrs lineales</t>
  </si>
  <si>
    <t>Colocación de pasos de alcantarillas,  limpieza y conformación de la superficie de ruedo, cunetas, colocación y compactación de base granular en camino Café y Azúcar N° 3-04-070</t>
  </si>
  <si>
    <t>1630 mtrs lineales</t>
  </si>
  <si>
    <t>Reparación de puente sobre río Quebrada Honda y limpieza mecanizada comino Sitio Duán N° 3-04-048</t>
  </si>
  <si>
    <t>4502 mtrs lineales</t>
  </si>
  <si>
    <t>Colocación de pasos de alcantarillas,  limpieza y conformación de la superficie de ruedo, cunetas, colocación y compactación de base granular, colocación de mezcla asfáltica en algunos tramos  en camino Roldan   N° 3-04-022</t>
  </si>
  <si>
    <t>4700 mtrs lineales</t>
  </si>
  <si>
    <t>2 meses</t>
  </si>
  <si>
    <t xml:space="preserve">Limpieza mecanizada del derecho de vía con colocación de base granular en las partes más dañadas en el camino   El Chucuyo   3-04-009    </t>
  </si>
  <si>
    <t>2200 mtrs lineales</t>
  </si>
  <si>
    <t xml:space="preserve">Limpieza mecanizada del derecho de vía con colocación de base granular en las partes más dañadas en el camino   Pisirí (La cruz de gabelo)   3-04-027  </t>
  </si>
  <si>
    <t xml:space="preserve">4000 mtrs </t>
  </si>
  <si>
    <t>Construcción Aceras Pueblo Nuevo Las Vueltas  ( Casa Gilberto Palacios- Jorge Ram )  (IBI-Imp,Cem)</t>
  </si>
  <si>
    <t>130 mtrs</t>
  </si>
  <si>
    <t xml:space="preserve">Semestral </t>
  </si>
  <si>
    <t>Construcción Aceras Tucurrique Calles Urbanas El Colegio (Velquiz  Brenes -Antigua Ferret Cons(IBI-Imp,Cem)</t>
  </si>
  <si>
    <t>Construcción Aceras Tucurrique Calles Urbanas (Casa Juan Retes-Cruz Misión)  (IBI-Imp,Cem)</t>
  </si>
  <si>
    <t>Cambio Alcantarillas y Lastreo Río Pisirí- El bambú  (Las Vueltas)  (IBI-Imp,Cem)</t>
  </si>
  <si>
    <t>Construcción de Aceras Sabanillas - Tucurrique   (IBI-Imp,Cem)</t>
  </si>
  <si>
    <t>Construcción Acera costado este Pescafrito (Tucurrique    (IBI-Imp,Cem)</t>
  </si>
  <si>
    <t>Mantenimeinto y Relastrado Camino Quebrada Honda 3-04-050  (IBI-Imp,Cem)</t>
  </si>
  <si>
    <t>Construcción Espaldon cuadrantes Tucurrique centro   (IBI-Imp,Cem)</t>
  </si>
  <si>
    <t>150 mtrs</t>
  </si>
  <si>
    <t>100 mtrs</t>
  </si>
  <si>
    <t>1500 mtrs</t>
  </si>
  <si>
    <t>350 mtrs</t>
  </si>
  <si>
    <t>400 mtrs</t>
  </si>
  <si>
    <t>Elaborar, ejecutar y supervisar los proyectos aprobados y presupuestados por la Junta Vial Distrital de Tucurrique, con la contratación de los servicios de un ingeniero a tiempo completo,los servicios de topógrafo para el visado de planos y lo atinente a su labor, contratdo por medio tiempo para sus funciones en en sueldos para cargos fijos,</t>
  </si>
  <si>
    <t>Cambio de cunetas en calles urbanas Tucurrique centro (Aseo de Vías y Sitios Públicos)</t>
  </si>
  <si>
    <t>Inspección de proyectos, caminos vecinales, con la compra de combustibles y lubricantes, y respuestos</t>
  </si>
  <si>
    <t>Construcción y mantenimiento de Mini Acopios en el Distrito de Tucurrique   (Servicio Basura)</t>
  </si>
  <si>
    <t>Mantenimiento y reparación de paradas de buses</t>
  </si>
  <si>
    <t>Mantenimiento Alumbrado Eléctrico Cementerio Municipal (Cementerio)</t>
  </si>
  <si>
    <t>Trimestral</t>
  </si>
  <si>
    <t>Ley 8114 y 9329</t>
  </si>
  <si>
    <t>Sustitución de estructuras elevadas para el paso de tuberías</t>
  </si>
  <si>
    <t>Amortización de financiamiento con la operación PREINVER-A-1437-0617</t>
  </si>
  <si>
    <t xml:space="preserve">4 pagos </t>
  </si>
  <si>
    <t>REC BAS 2021</t>
  </si>
  <si>
    <t>CEMENTERIO 2021</t>
  </si>
  <si>
    <t>ASEO DE VIAS 2021</t>
  </si>
  <si>
    <t>IBI  E IMP. CEMENTO 2021</t>
  </si>
  <si>
    <t>IBI  2021</t>
  </si>
  <si>
    <r>
      <t xml:space="preserve">Aproximadamente </t>
    </r>
    <r>
      <rPr>
        <b/>
        <sz val="10"/>
        <rFont val="Arial"/>
        <family val="2"/>
      </rPr>
      <t>21,005</t>
    </r>
    <r>
      <rPr>
        <sz val="10"/>
        <rFont val="Arial"/>
        <family val="2"/>
      </rPr>
      <t xml:space="preserve"> metros lineales</t>
    </r>
  </si>
  <si>
    <r>
      <t xml:space="preserve">Aproximadamente </t>
    </r>
    <r>
      <rPr>
        <b/>
        <sz val="10"/>
        <rFont val="Arial"/>
        <family val="2"/>
      </rPr>
      <t xml:space="preserve">2,992 </t>
    </r>
    <r>
      <rPr>
        <sz val="10"/>
        <rFont val="Arial"/>
        <family val="2"/>
      </rPr>
      <t>contribuyentes</t>
    </r>
  </si>
  <si>
    <t>O D S</t>
  </si>
  <si>
    <r>
      <rPr>
        <b/>
        <sz val="10"/>
        <rFont val="Arial"/>
        <family val="2"/>
      </rPr>
      <t xml:space="preserve">Objetivo 1.  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Fin a la pobreza                                                                                                         </t>
    </r>
    <r>
      <rPr>
        <b/>
        <sz val="10"/>
        <rFont val="Arial"/>
        <family val="2"/>
      </rPr>
      <t xml:space="preserve">Objetivo 8. </t>
    </r>
    <r>
      <rPr>
        <sz val="10"/>
        <rFont val="Arial"/>
        <family val="2"/>
      </rPr>
      <t xml:space="preserve">                                                                                                                   Trabajo Decente y Crecimiento                                                                                                   </t>
    </r>
    <r>
      <rPr>
        <b/>
        <sz val="10"/>
        <rFont val="Arial"/>
        <family val="2"/>
      </rPr>
      <t xml:space="preserve">Objetivo 12. </t>
    </r>
    <r>
      <rPr>
        <sz val="10"/>
        <rFont val="Arial"/>
        <family val="2"/>
      </rPr>
      <t xml:space="preserve">                                                                                                        Producción y consumo responsable </t>
    </r>
  </si>
  <si>
    <r>
      <rPr>
        <b/>
        <sz val="10"/>
        <rFont val="Arial"/>
        <family val="2"/>
      </rPr>
      <t xml:space="preserve">Objetivo 8. </t>
    </r>
    <r>
      <rPr>
        <sz val="10"/>
        <rFont val="Arial"/>
        <family val="2"/>
      </rPr>
      <t xml:space="preserve">                                                                                                                   Trabajo Decente y Crecimiento                </t>
    </r>
    <r>
      <rPr>
        <b/>
        <sz val="10"/>
        <rFont val="Arial"/>
        <family val="2"/>
      </rPr>
      <t xml:space="preserve">Objetivo 17.        </t>
    </r>
    <r>
      <rPr>
        <sz val="10"/>
        <rFont val="Arial"/>
        <family val="2"/>
      </rPr>
      <t>Alianzas para lograr objetivos</t>
    </r>
    <r>
      <rPr>
        <b/>
        <sz val="10"/>
        <rFont val="Arial"/>
        <family val="2"/>
      </rPr>
      <t xml:space="preserve">     </t>
    </r>
  </si>
  <si>
    <r>
      <rPr>
        <b/>
        <sz val="10"/>
        <rFont val="Arial"/>
        <family val="2"/>
      </rPr>
      <t>Objetivo 1.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Fin a la pobreza                                                                                                         </t>
    </r>
    <r>
      <rPr>
        <b/>
        <sz val="10"/>
        <rFont val="Arial"/>
        <family val="2"/>
      </rPr>
      <t>Objetivo 8.</t>
    </r>
    <r>
      <rPr>
        <sz val="10"/>
        <rFont val="Arial"/>
        <family val="2"/>
      </rPr>
      <t xml:space="preserve">                                                                                                                    Trabajo Decente y Crecimiento                                                                                                   </t>
    </r>
    <r>
      <rPr>
        <b/>
        <sz val="10"/>
        <rFont val="Arial"/>
        <family val="2"/>
      </rPr>
      <t xml:space="preserve">Objetivo 12.     </t>
    </r>
    <r>
      <rPr>
        <sz val="10"/>
        <rFont val="Arial"/>
        <family val="2"/>
      </rPr>
      <t xml:space="preserve">                                                                                                    Producción y consumo responsable </t>
    </r>
  </si>
  <si>
    <r>
      <rPr>
        <b/>
        <sz val="10"/>
        <rFont val="Arial"/>
        <family val="2"/>
      </rPr>
      <t>Objetivo 8.</t>
    </r>
    <r>
      <rPr>
        <sz val="10"/>
        <rFont val="Arial"/>
        <family val="2"/>
      </rPr>
      <t xml:space="preserve">                                                                                                                    Trabajo Decente y Crecimiento          </t>
    </r>
  </si>
  <si>
    <r>
      <rPr>
        <b/>
        <sz val="10"/>
        <rFont val="Arial"/>
        <family val="2"/>
      </rPr>
      <t xml:space="preserve">Objetivo 3.      </t>
    </r>
    <r>
      <rPr>
        <sz val="10"/>
        <rFont val="Arial"/>
        <family val="2"/>
      </rPr>
      <t xml:space="preserve">                                                                                                       Salud y Bienestar                                                                                   </t>
    </r>
    <r>
      <rPr>
        <sz val="10"/>
        <rFont val="Arial"/>
        <family val="2"/>
      </rPr>
      <t xml:space="preserve">                                                                        </t>
    </r>
    <r>
      <rPr>
        <b/>
        <sz val="10"/>
        <rFont val="Arial"/>
        <family val="2"/>
      </rPr>
      <t xml:space="preserve">Objetivo 11.   </t>
    </r>
    <r>
      <rPr>
        <sz val="10"/>
        <rFont val="Arial"/>
        <family val="2"/>
      </rPr>
      <t xml:space="preserve">    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</si>
  <si>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3.     </t>
    </r>
    <r>
      <rPr>
        <sz val="10"/>
        <rFont val="Arial"/>
        <family val="2"/>
      </rPr>
      <t xml:space="preserve">                                                                                                        Salud y Bienestar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                                    Objetivo 11.                                                                                                    </t>
    </r>
    <r>
      <rPr>
        <sz val="10"/>
        <rFont val="Arial"/>
        <family val="2"/>
      </rPr>
      <t xml:space="preserve">Ciudades y comunidades y  sostenibles                 </t>
    </r>
    <r>
      <rPr>
        <b/>
        <sz val="10"/>
        <rFont val="Arial"/>
        <family val="2"/>
      </rPr>
      <t xml:space="preserve">Objetivo 13. </t>
    </r>
    <r>
      <rPr>
        <sz val="10"/>
        <rFont val="Arial"/>
        <family val="2"/>
      </rPr>
      <t xml:space="preserve">                                                                                                     Acción por el clima                                                                                   </t>
    </r>
  </si>
  <si>
    <r>
      <rPr>
        <b/>
        <sz val="10"/>
        <rFont val="Arial"/>
        <family val="2"/>
      </rPr>
      <t xml:space="preserve">Objetivo 8. </t>
    </r>
    <r>
      <rPr>
        <sz val="10"/>
        <rFont val="Arial"/>
        <family val="2"/>
      </rPr>
      <t xml:space="preserve">                                                                                                                   Trabajo Decente y Crecimiento          </t>
    </r>
  </si>
  <si>
    <r>
      <rPr>
        <b/>
        <sz val="10"/>
        <rFont val="Arial"/>
        <family val="2"/>
      </rPr>
      <t xml:space="preserve">Objetivo 3. </t>
    </r>
    <r>
      <rPr>
        <sz val="10"/>
        <rFont val="Arial"/>
        <family val="2"/>
      </rPr>
      <t xml:space="preserve">                                                                                                            Salud y Bienestar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</si>
  <si>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t xml:space="preserve">                                                                                    </t>
    </r>
    <r>
      <rPr>
        <b/>
        <sz val="10"/>
        <rFont val="Arial"/>
        <family val="2"/>
      </rPr>
      <t>Objetivo 9.</t>
    </r>
    <r>
      <rPr>
        <sz val="10"/>
        <rFont val="Arial"/>
        <family val="2"/>
      </rPr>
      <t xml:space="preserve">     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Arial"/>
        <family val="2"/>
      </rPr>
      <t xml:space="preserve">Objetivo 11.   </t>
    </r>
    <r>
      <rPr>
        <sz val="10"/>
        <rFont val="Arial"/>
        <family val="2"/>
      </rPr>
      <t xml:space="preserve">  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</si>
  <si>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13. </t>
    </r>
    <r>
      <rPr>
        <sz val="10"/>
        <rFont val="Arial"/>
        <family val="2"/>
      </rPr>
      <t xml:space="preserve">                                                                                                     Acción por el clima                                                                                   </t>
    </r>
    <r>
      <rPr>
        <b/>
        <sz val="10"/>
        <rFont val="Arial"/>
        <family val="2"/>
      </rPr>
      <t>Objetivo 15.</t>
    </r>
    <r>
      <rPr>
        <sz val="10"/>
        <rFont val="Arial"/>
        <family val="2"/>
      </rPr>
      <t xml:space="preserve">                                                                                                          Vida de ecosistemas terrestres </t>
    </r>
  </si>
  <si>
    <r>
      <rPr>
        <b/>
        <sz val="10"/>
        <rFont val="Arial"/>
        <family val="2"/>
      </rPr>
      <t xml:space="preserve">Objetivo 3.      </t>
    </r>
    <r>
      <rPr>
        <sz val="10"/>
        <rFont val="Arial"/>
        <family val="2"/>
      </rPr>
      <t xml:space="preserve">                                                                                                       Salud y Bienestar   </t>
    </r>
    <r>
      <rPr>
        <b/>
        <sz val="10"/>
        <rFont val="Arial"/>
        <family val="2"/>
      </rPr>
      <t xml:space="preserve">Objetivo 6.                       </t>
    </r>
    <r>
      <rPr>
        <sz val="10"/>
        <rFont val="Arial"/>
        <family val="2"/>
      </rPr>
      <t>Agua limpia y sanamiento</t>
    </r>
  </si>
  <si>
    <r>
      <rPr>
        <b/>
        <sz val="10"/>
        <rFont val="Arial"/>
        <family val="2"/>
      </rPr>
      <t xml:space="preserve">Objetivo 8.   </t>
    </r>
    <r>
      <rPr>
        <sz val="10"/>
        <rFont val="Arial"/>
        <family val="2"/>
      </rPr>
      <t xml:space="preserve">                                                                                                                 Trabajo Decente y Crecimiento          </t>
    </r>
  </si>
  <si>
    <r>
      <rPr>
        <b/>
        <sz val="10"/>
        <rFont val="Arial"/>
        <family val="2"/>
      </rPr>
      <t xml:space="preserve">Objetivo 3.   </t>
    </r>
    <r>
      <rPr>
        <sz val="10"/>
        <rFont val="Arial"/>
        <family val="2"/>
      </rPr>
      <t xml:space="preserve">                                                                                                          Salud y Bienestar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Objetivo 11. </t>
    </r>
    <r>
      <rPr>
        <sz val="10"/>
        <rFont val="Arial"/>
        <family val="2"/>
      </rPr>
      <t xml:space="preserve">                                                                                                   Ciudades y comunidades y  sostenibles                 </t>
    </r>
    <r>
      <rPr>
        <b/>
        <sz val="10"/>
        <rFont val="Arial"/>
        <family val="2"/>
      </rPr>
      <t xml:space="preserve">Objetivo 13. </t>
    </r>
    <r>
      <rPr>
        <sz val="10"/>
        <rFont val="Arial"/>
        <family val="2"/>
      </rPr>
      <t xml:space="preserve">                                                                                                     Acción por el clima                                                                                   </t>
    </r>
  </si>
  <si>
    <r>
      <rPr>
        <b/>
        <sz val="10"/>
        <rFont val="Arial"/>
        <family val="2"/>
      </rPr>
      <t>Objetivo 9.</t>
    </r>
    <r>
      <rPr>
        <sz val="10"/>
        <rFont val="Arial"/>
        <family val="2"/>
      </rPr>
      <t xml:space="preserve">     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Arial"/>
        <family val="2"/>
      </rPr>
      <t xml:space="preserve">Objetivo 11.   </t>
    </r>
    <r>
      <rPr>
        <sz val="10"/>
        <rFont val="Arial"/>
        <family val="2"/>
      </rPr>
      <t xml:space="preserve">  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</si>
  <si>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9. </t>
    </r>
    <r>
      <rPr>
        <sz val="10"/>
        <rFont val="Arial"/>
        <family val="2"/>
      </rPr>
      <t xml:space="preserve">                          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</si>
  <si>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 xml:space="preserve">Objetivo 3. </t>
    </r>
    <r>
      <rPr>
        <sz val="10"/>
        <rFont val="Arial"/>
        <family val="2"/>
      </rPr>
      <t xml:space="preserve">                                                                                                           Salud y Bienestar                                                                                         </t>
    </r>
    <r>
      <rPr>
        <b/>
        <sz val="10"/>
        <rFont val="Arial"/>
        <family val="2"/>
      </rPr>
      <t xml:space="preserve">Objetivo 9.    </t>
    </r>
    <r>
      <rPr>
        <sz val="10"/>
        <rFont val="Arial"/>
        <family val="2"/>
      </rPr>
      <t xml:space="preserve"> 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Arial"/>
        <family val="2"/>
      </rPr>
      <t xml:space="preserve">Objetivo 11.  </t>
    </r>
    <r>
      <rPr>
        <sz val="10"/>
        <rFont val="Arial"/>
        <family val="2"/>
      </rPr>
      <t xml:space="preserve">   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</si>
  <si>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1.  </t>
    </r>
    <r>
      <rPr>
        <sz val="10"/>
        <rFont val="Arial"/>
        <family val="2"/>
      </rPr>
      <t xml:space="preserve">                                                                                               Fin de la pobreza                                                                                         </t>
    </r>
    <r>
      <rPr>
        <b/>
        <sz val="10"/>
        <rFont val="Arial"/>
        <family val="2"/>
      </rPr>
      <t xml:space="preserve">Objetivo 3.   </t>
    </r>
    <r>
      <rPr>
        <sz val="10"/>
        <rFont val="Arial"/>
        <family val="2"/>
      </rPr>
      <t xml:space="preserve">                                                                                                    Salud y Bienestar                                                                                      </t>
    </r>
    <r>
      <rPr>
        <b/>
        <sz val="10"/>
        <rFont val="Arial"/>
        <family val="2"/>
      </rPr>
      <t>Objetivo 6</t>
    </r>
    <r>
      <rPr>
        <sz val="10"/>
        <rFont val="Arial"/>
        <family val="2"/>
      </rPr>
      <t xml:space="preserve">                                                                                                 Agua limpia y saneamiento     </t>
    </r>
  </si>
  <si>
    <r>
      <rPr>
        <b/>
        <sz val="10"/>
        <rFont val="Arial"/>
        <family val="2"/>
      </rPr>
      <t xml:space="preserve">Objetivo. 4 </t>
    </r>
    <r>
      <rPr>
        <sz val="10"/>
        <rFont val="Arial"/>
        <family val="2"/>
      </rPr>
      <t xml:space="preserve">                                                                             Educación de calidad                                                                                              </t>
    </r>
    <r>
      <rPr>
        <b/>
        <sz val="10"/>
        <rFont val="Arial"/>
        <family val="2"/>
      </rPr>
      <t xml:space="preserve">Objetivo 10.  </t>
    </r>
    <r>
      <rPr>
        <sz val="10"/>
        <rFont val="Arial"/>
        <family val="2"/>
      </rPr>
      <t xml:space="preserve">                                                                                          Reducción de las Desigualdades                    </t>
    </r>
  </si>
  <si>
    <r>
      <rPr>
        <b/>
        <sz val="10"/>
        <rFont val="Arial"/>
        <family val="2"/>
      </rPr>
      <t xml:space="preserve">Objetivo 13.   </t>
    </r>
    <r>
      <rPr>
        <sz val="10"/>
        <rFont val="Arial"/>
        <family val="2"/>
      </rPr>
      <t xml:space="preserve">                                                                                                   Acción por el clima                                                                                   </t>
    </r>
    <r>
      <rPr>
        <b/>
        <sz val="10"/>
        <rFont val="Arial"/>
        <family val="2"/>
      </rPr>
      <t xml:space="preserve">Objetivo 15.  </t>
    </r>
    <r>
      <rPr>
        <sz val="10"/>
        <rFont val="Arial"/>
        <family val="2"/>
      </rPr>
      <t xml:space="preserve">                                                                                                        Vida de ecosistemas terrestres </t>
    </r>
  </si>
  <si>
    <r>
      <rPr>
        <b/>
        <sz val="10"/>
        <rFont val="Arial"/>
        <family val="2"/>
      </rPr>
      <t xml:space="preserve">Objetivo 13. </t>
    </r>
    <r>
      <rPr>
        <sz val="10"/>
        <rFont val="Arial"/>
        <family val="2"/>
      </rPr>
      <t xml:space="preserve">                                                                                                   Acción por el clima                                                                                     </t>
    </r>
    <r>
      <rPr>
        <b/>
        <sz val="10"/>
        <rFont val="Arial"/>
        <family val="2"/>
      </rPr>
      <t xml:space="preserve">Objetivo 15.     </t>
    </r>
    <r>
      <rPr>
        <sz val="10"/>
        <rFont val="Arial"/>
        <family val="2"/>
      </rPr>
      <t xml:space="preserve">                                                                                                      Vida de ecosistemas terrestres</t>
    </r>
  </si>
  <si>
    <r>
      <rPr>
        <b/>
        <sz val="10"/>
        <rFont val="Arial"/>
        <family val="2"/>
      </rPr>
      <t>Objetivo 3.</t>
    </r>
    <r>
      <rPr>
        <sz val="10"/>
        <rFont val="Arial"/>
        <family val="2"/>
      </rPr>
      <t xml:space="preserve">                                                                                                                Salud y Bienestar                                                                                        </t>
    </r>
    <r>
      <rPr>
        <b/>
        <sz val="10"/>
        <rFont val="Arial"/>
        <family val="2"/>
      </rPr>
      <t xml:space="preserve">Objetivo 11. </t>
    </r>
    <r>
      <rPr>
        <sz val="10"/>
        <rFont val="Arial"/>
        <family val="2"/>
      </rPr>
      <t xml:space="preserve">                                                                                        Comunidades y ciudades sostenibles</t>
    </r>
  </si>
  <si>
    <r>
      <rPr>
        <b/>
        <sz val="10"/>
        <rFont val="Arial"/>
        <family val="2"/>
      </rPr>
      <t xml:space="preserve">Objetivo 8. </t>
    </r>
    <r>
      <rPr>
        <sz val="10"/>
        <rFont val="Arial"/>
        <family val="2"/>
      </rPr>
      <t xml:space="preserve">                                                                                                                   Trabajo Decente y Crecimiento   </t>
    </r>
  </si>
  <si>
    <r>
      <rPr>
        <b/>
        <sz val="10"/>
        <rFont val="Arial"/>
        <family val="2"/>
      </rPr>
      <t xml:space="preserve">Objetivo 3.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Salud y Bienestar 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Objetivo  11.     </t>
    </r>
    <r>
      <rPr>
        <sz val="10"/>
        <rFont val="Arial"/>
        <family val="2"/>
      </rPr>
      <t xml:space="preserve">                                                                                 Ciudades y comunidades sostenibles </t>
    </r>
  </si>
  <si>
    <r>
      <rPr>
        <b/>
        <sz val="10"/>
        <rFont val="Arial"/>
        <family val="2"/>
      </rPr>
      <t>Objetivo 17</t>
    </r>
    <r>
      <rPr>
        <sz val="10"/>
        <rFont val="Arial"/>
        <family val="2"/>
      </rPr>
      <t xml:space="preserve">.        Alianzas para lograr objetivos     </t>
    </r>
  </si>
  <si>
    <r>
      <rPr>
        <b/>
        <sz val="10"/>
        <rFont val="Arial"/>
        <family val="2"/>
      </rPr>
      <t xml:space="preserve">Objetivo 3.  </t>
    </r>
    <r>
      <rPr>
        <sz val="10"/>
        <rFont val="Arial"/>
        <family val="2"/>
      </rPr>
      <t xml:space="preserve">                                                                                                    Salud y Bienestar                                                                                       </t>
    </r>
    <r>
      <rPr>
        <b/>
        <sz val="10"/>
        <rFont val="Arial"/>
        <family val="2"/>
      </rPr>
      <t>Objetivo 11.</t>
    </r>
    <r>
      <rPr>
        <sz val="10"/>
        <rFont val="Arial"/>
        <family val="2"/>
      </rPr>
      <t xml:space="preserve">                                                                                         Ciudades y comunidades sostenibles                                                           </t>
    </r>
    <r>
      <rPr>
        <b/>
        <sz val="10"/>
        <rFont val="Arial"/>
        <family val="2"/>
      </rPr>
      <t>Objetivo 16</t>
    </r>
    <r>
      <rPr>
        <sz val="10"/>
        <rFont val="Arial"/>
        <family val="2"/>
      </rPr>
      <t xml:space="preserve">                                                                                                                      Paz, Justicia e Instituciones Sólidas.</t>
    </r>
  </si>
  <si>
    <r>
      <rPr>
        <b/>
        <sz val="10"/>
        <color theme="1"/>
        <rFont val="Arial"/>
        <family val="2"/>
      </rPr>
      <t xml:space="preserve">Objetivo 8.                                                                                                                    </t>
    </r>
    <r>
      <rPr>
        <sz val="10"/>
        <color theme="1"/>
        <rFont val="Arial"/>
        <family val="2"/>
      </rPr>
      <t>Trabajo Decente y Crecimiento</t>
    </r>
    <r>
      <rPr>
        <b/>
        <sz val="10"/>
        <color theme="1"/>
        <rFont val="Arial"/>
        <family val="2"/>
      </rPr>
      <t xml:space="preserve">                Objetivo 9.   </t>
    </r>
    <r>
      <rPr>
        <sz val="10"/>
        <color theme="1"/>
        <rFont val="Arial"/>
        <family val="2"/>
      </rPr>
      <t xml:space="preserve">                                                                                                Industria, Innovación e Infraestructuras                                       </t>
    </r>
    <r>
      <rPr>
        <b/>
        <sz val="10"/>
        <color theme="1"/>
        <rFont val="Arial"/>
        <family val="2"/>
      </rPr>
      <t xml:space="preserve">Objetivo 16.         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Paz, justicia e instituciones sólidas        </t>
    </r>
  </si>
  <si>
    <r>
      <rPr>
        <b/>
        <sz val="10"/>
        <color theme="1"/>
        <rFont val="Arial"/>
        <family val="2"/>
      </rPr>
      <t xml:space="preserve">Objetivo 3.           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Salud y Bienestar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Objetivo 11.     </t>
    </r>
    <r>
      <rPr>
        <sz val="10"/>
        <color theme="1"/>
        <rFont val="Arial"/>
        <family val="2"/>
      </rPr>
      <t xml:space="preserve">                                                                                    Comunidades y ciudades sostenibles</t>
    </r>
  </si>
  <si>
    <r>
      <rPr>
        <b/>
        <sz val="10"/>
        <rFont val="Arial"/>
        <family val="2"/>
      </rPr>
      <t xml:space="preserve">Objetivo 9.     </t>
    </r>
    <r>
      <rPr>
        <sz val="10"/>
        <rFont val="Arial"/>
        <family val="2"/>
      </rPr>
      <t xml:space="preserve">                      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</si>
  <si>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 xml:space="preserve">Objetivo 9.  </t>
    </r>
    <r>
      <rPr>
        <sz val="10"/>
        <rFont val="Arial"/>
        <family val="2"/>
      </rPr>
      <t xml:space="preserve">                         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</si>
  <si>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>Objetivo 3.</t>
    </r>
    <r>
      <rPr>
        <sz val="10"/>
        <rFont val="Arial"/>
        <family val="2"/>
      </rPr>
      <t xml:space="preserve">                                                                                                            Salud y Bienestar                                                                                         </t>
    </r>
    <r>
      <rPr>
        <b/>
        <sz val="10"/>
        <rFont val="Arial"/>
        <family val="2"/>
      </rPr>
      <t xml:space="preserve">Objetivo 9.     </t>
    </r>
    <r>
      <rPr>
        <sz val="10"/>
        <rFont val="Arial"/>
        <family val="2"/>
      </rPr>
      <t xml:space="preserve">                                                                                                 Industria, Innovación e Infraestructuras                                                                        </t>
    </r>
    <r>
      <rPr>
        <b/>
        <sz val="10"/>
        <rFont val="Arial"/>
        <family val="2"/>
      </rPr>
      <t xml:space="preserve">Objetivo 11.     </t>
    </r>
    <r>
      <rPr>
        <sz val="10"/>
        <rFont val="Arial"/>
        <family val="2"/>
      </rPr>
      <t xml:space="preserve">                                                                                             Ciudades y comunidades y  sostenibles</t>
    </r>
  </si>
  <si>
    <r>
      <rPr>
        <b/>
        <sz val="10"/>
        <rFont val="Arial"/>
        <family val="2"/>
      </rPr>
      <t xml:space="preserve">Objetivo 3. </t>
    </r>
    <r>
      <rPr>
        <sz val="10"/>
        <rFont val="Arial"/>
        <family val="2"/>
      </rPr>
      <t xml:space="preserve">                                                                                                           Salud y Bienestar                                                                                         </t>
    </r>
    <r>
      <rPr>
        <b/>
        <sz val="10"/>
        <rFont val="Arial"/>
        <family val="2"/>
      </rPr>
      <t xml:space="preserve">Objetivo 9.         </t>
    </r>
    <r>
      <rPr>
        <sz val="10"/>
        <rFont val="Arial"/>
        <family val="2"/>
      </rPr>
      <t xml:space="preserve">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</si>
  <si>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 xml:space="preserve">Objetivo 9.   </t>
    </r>
    <r>
      <rPr>
        <sz val="10"/>
        <rFont val="Arial"/>
        <family val="2"/>
      </rPr>
      <t xml:space="preserve">                        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</si>
  <si>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>Objetivo 10.</t>
    </r>
    <r>
      <rPr>
        <sz val="10"/>
        <rFont val="Arial"/>
        <family val="2"/>
      </rPr>
      <t xml:space="preserve">                                                                                                       Reducción de las Desigualdades    </t>
    </r>
  </si>
  <si>
    <r>
      <rPr>
        <b/>
        <sz val="10"/>
        <rFont val="Arial"/>
        <family val="2"/>
      </rPr>
      <t xml:space="preserve">Objetivo 8.   </t>
    </r>
    <r>
      <rPr>
        <sz val="10"/>
        <rFont val="Arial"/>
        <family val="2"/>
      </rPr>
      <t xml:space="preserve">                                                                                                                 Trabajo Decente y Crecimiento.              </t>
    </r>
    <r>
      <rPr>
        <b/>
        <sz val="10"/>
        <rFont val="Arial"/>
        <family val="2"/>
      </rPr>
      <t xml:space="preserve">Objetivo 9.   </t>
    </r>
    <r>
      <rPr>
        <sz val="10"/>
        <rFont val="Arial"/>
        <family val="2"/>
      </rPr>
      <t xml:space="preserve">                        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</si>
  <si>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>Objetivo 9.</t>
    </r>
    <r>
      <rPr>
        <sz val="10"/>
        <rFont val="Arial"/>
        <family val="2"/>
      </rPr>
      <t xml:space="preserve">                                                                                                                        Industria, Innovación e Infraestructuras</t>
    </r>
  </si>
  <si>
    <r>
      <rPr>
        <b/>
        <sz val="10"/>
        <rFont val="Arial"/>
        <family val="2"/>
      </rPr>
      <t xml:space="preserve">Objetivo 8.   </t>
    </r>
    <r>
      <rPr>
        <sz val="10"/>
        <rFont val="Arial"/>
        <family val="2"/>
      </rPr>
      <t xml:space="preserve">                                                                                                                 Trabajo Decente y Crecimiento</t>
    </r>
  </si>
  <si>
    <r>
      <rPr>
        <b/>
        <sz val="10"/>
        <rFont val="Arial"/>
        <family val="2"/>
      </rPr>
      <t xml:space="preserve">Objetivo 4. </t>
    </r>
    <r>
      <rPr>
        <sz val="10"/>
        <rFont val="Arial"/>
        <family val="2"/>
      </rPr>
      <t xml:space="preserve">                           Educación de calidad     Objetivo 9.                           Industria, innovación e infraestructura                    </t>
    </r>
  </si>
  <si>
    <t xml:space="preserve">Objetivo 9                             Industria, innovación e infraestructura               </t>
  </si>
  <si>
    <t>Pág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</si>
</sst>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₡&quot;#,##0.00"/>
    <numFmt numFmtId="165" formatCode="_-[$₡-140A]* #,##0.00_ ;_-[$₡-140A]* \-#,##0.00\ ;_-[$₡-140A]* &quot;-&quot;??_ ;_-@_ "/>
  </numFmts>
  <fonts count="3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8"/>
      <name val="Arial"/>
      <family val="2"/>
    </font>
    <font>
      <sz val="16"/>
      <name val="Arial"/>
      <family val="2"/>
    </font>
    <font>
      <sz val="8"/>
      <name val="Arial"/>
      <family val="2"/>
    </font>
    <font>
      <b/>
      <i/>
      <u/>
      <sz val="12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u/>
      <sz val="14"/>
      <name val="Arial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b/>
      <u/>
      <sz val="2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43" fontId="33" fillId="0" borderId="0" applyFont="0" applyFill="0" applyBorder="0" applyAlignment="0" applyProtection="0"/>
  </cellStyleXfs>
  <cellXfs count="640">
    <xf numFmtId="0" fontId="0" fillId="0" borderId="0" xfId="0"/>
    <xf numFmtId="0" fontId="0" fillId="0" borderId="0" xfId="0" applyFill="1"/>
    <xf numFmtId="0" fontId="3" fillId="0" borderId="0" xfId="0" applyFont="1" applyFill="1"/>
    <xf numFmtId="0" fontId="7" fillId="0" borderId="0" xfId="0" applyFont="1"/>
    <xf numFmtId="0" fontId="0" fillId="0" borderId="0" xfId="0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Fill="1" applyBorder="1" applyAlignment="1">
      <alignment horizontal="center" vertical="justify"/>
    </xf>
    <xf numFmtId="0" fontId="7" fillId="0" borderId="0" xfId="0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5" fillId="0" borderId="0" xfId="0" applyFont="1" applyBorder="1"/>
    <xf numFmtId="0" fontId="15" fillId="0" borderId="0" xfId="0" applyFont="1"/>
    <xf numFmtId="0" fontId="0" fillId="0" borderId="38" xfId="0" applyBorder="1"/>
    <xf numFmtId="0" fontId="0" fillId="0" borderId="20" xfId="0" applyBorder="1"/>
    <xf numFmtId="0" fontId="0" fillId="0" borderId="21" xfId="0" applyBorder="1"/>
    <xf numFmtId="0" fontId="0" fillId="0" borderId="33" xfId="0" applyBorder="1"/>
    <xf numFmtId="0" fontId="0" fillId="0" borderId="40" xfId="0" applyBorder="1"/>
    <xf numFmtId="0" fontId="15" fillId="0" borderId="0" xfId="0" applyFont="1" applyFill="1"/>
    <xf numFmtId="0" fontId="6" fillId="0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indent="4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indent="6"/>
    </xf>
    <xf numFmtId="0" fontId="19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4"/>
    </xf>
    <xf numFmtId="0" fontId="22" fillId="0" borderId="0" xfId="0" applyFont="1"/>
    <xf numFmtId="0" fontId="11" fillId="0" borderId="0" xfId="0" applyFont="1" applyFill="1" applyBorder="1" applyAlignment="1">
      <alignment horizontal="center" textRotation="180"/>
    </xf>
    <xf numFmtId="0" fontId="10" fillId="0" borderId="0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2" fillId="0" borderId="33" xfId="0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25" fillId="0" borderId="0" xfId="0" applyFont="1" applyFill="1" applyBorder="1" applyAlignment="1">
      <alignment horizontal="center"/>
    </xf>
    <xf numFmtId="0" fontId="26" fillId="0" borderId="0" xfId="0" applyFont="1"/>
    <xf numFmtId="0" fontId="11" fillId="0" borderId="0" xfId="0" applyFont="1" applyFill="1" applyAlignment="1">
      <alignment horizontal="right" textRotation="180"/>
    </xf>
    <xf numFmtId="0" fontId="2" fillId="0" borderId="0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vertical="center"/>
    </xf>
    <xf numFmtId="164" fontId="8" fillId="0" borderId="25" xfId="0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 textRotation="180"/>
    </xf>
    <xf numFmtId="0" fontId="0" fillId="0" borderId="33" xfId="0" applyBorder="1" applyAlignment="1">
      <alignment vertical="center"/>
    </xf>
    <xf numFmtId="0" fontId="0" fillId="0" borderId="40" xfId="0" applyBorder="1" applyAlignment="1">
      <alignment vertical="center"/>
    </xf>
    <xf numFmtId="0" fontId="11" fillId="0" borderId="0" xfId="0" applyFont="1" applyFill="1" applyAlignment="1">
      <alignment horizontal="right" vertical="center" textRotation="180"/>
    </xf>
    <xf numFmtId="0" fontId="0" fillId="0" borderId="0" xfId="0" applyAlignment="1">
      <alignment horizontal="right" vertical="center"/>
    </xf>
    <xf numFmtId="164" fontId="13" fillId="0" borderId="18" xfId="0" applyNumberFormat="1" applyFont="1" applyBorder="1" applyAlignment="1">
      <alignment vertical="center"/>
    </xf>
    <xf numFmtId="164" fontId="13" fillId="0" borderId="19" xfId="0" applyNumberFormat="1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textRotation="180"/>
    </xf>
    <xf numFmtId="0" fontId="11" fillId="0" borderId="0" xfId="0" applyFont="1" applyFill="1" applyBorder="1" applyAlignment="1">
      <alignment horizontal="center" textRotation="180"/>
    </xf>
    <xf numFmtId="0" fontId="11" fillId="0" borderId="0" xfId="0" applyFont="1" applyFill="1" applyBorder="1" applyAlignment="1">
      <alignment textRotation="180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textRotation="180"/>
    </xf>
    <xf numFmtId="0" fontId="4" fillId="0" borderId="0" xfId="0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vertical="center" wrapText="1"/>
    </xf>
    <xf numFmtId="164" fontId="7" fillId="0" borderId="11" xfId="0" applyNumberFormat="1" applyFont="1" applyBorder="1" applyAlignment="1">
      <alignment vertical="center"/>
    </xf>
    <xf numFmtId="164" fontId="7" fillId="0" borderId="11" xfId="1" applyNumberFormat="1" applyFont="1" applyFill="1" applyBorder="1" applyAlignment="1">
      <alignment vertical="center"/>
    </xf>
    <xf numFmtId="0" fontId="7" fillId="0" borderId="11" xfId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65" fontId="27" fillId="0" borderId="26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justify"/>
    </xf>
    <xf numFmtId="0" fontId="2" fillId="0" borderId="37" xfId="0" applyFont="1" applyFill="1" applyBorder="1" applyAlignment="1">
      <alignment vertical="center"/>
    </xf>
    <xf numFmtId="0" fontId="15" fillId="0" borderId="0" xfId="0" applyFont="1" applyFill="1" applyBorder="1"/>
    <xf numFmtId="0" fontId="26" fillId="0" borderId="0" xfId="0" applyFont="1" applyBorder="1"/>
    <xf numFmtId="0" fontId="13" fillId="0" borderId="0" xfId="0" applyFont="1" applyBorder="1" applyAlignment="1">
      <alignment vertical="center"/>
    </xf>
    <xf numFmtId="164" fontId="13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textRotation="180"/>
    </xf>
    <xf numFmtId="0" fontId="0" fillId="0" borderId="34" xfId="0" applyBorder="1"/>
    <xf numFmtId="0" fontId="0" fillId="0" borderId="37" xfId="0" applyBorder="1"/>
    <xf numFmtId="164" fontId="7" fillId="0" borderId="22" xfId="0" applyNumberFormat="1" applyFont="1" applyFill="1" applyBorder="1" applyAlignment="1">
      <alignment horizontal="center" vertical="center"/>
    </xf>
    <xf numFmtId="165" fontId="27" fillId="0" borderId="23" xfId="0" applyNumberFormat="1" applyFont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 textRotation="180"/>
    </xf>
    <xf numFmtId="164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165" fontId="27" fillId="0" borderId="24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textRotation="180"/>
    </xf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justify"/>
    </xf>
    <xf numFmtId="0" fontId="7" fillId="0" borderId="25" xfId="0" applyFont="1" applyFill="1" applyBorder="1" applyAlignment="1">
      <alignment horizontal="center" vertical="center" wrapText="1"/>
    </xf>
    <xf numFmtId="164" fontId="7" fillId="0" borderId="25" xfId="0" applyNumberFormat="1" applyFont="1" applyFill="1" applyBorder="1" applyAlignment="1">
      <alignment horizontal="center" vertical="center"/>
    </xf>
    <xf numFmtId="0" fontId="0" fillId="0" borderId="24" xfId="0" applyBorder="1"/>
    <xf numFmtId="0" fontId="7" fillId="0" borderId="0" xfId="0" applyFont="1" applyBorder="1" applyAlignment="1">
      <alignment vertic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 wrapText="1"/>
    </xf>
    <xf numFmtId="0" fontId="15" fillId="0" borderId="13" xfId="0" applyFont="1" applyFill="1" applyBorder="1"/>
    <xf numFmtId="0" fontId="15" fillId="0" borderId="37" xfId="0" applyFont="1" applyFill="1" applyBorder="1"/>
    <xf numFmtId="0" fontId="15" fillId="0" borderId="38" xfId="0" applyFont="1" applyFill="1" applyBorder="1" applyAlignment="1">
      <alignment horizontal="right"/>
    </xf>
    <xf numFmtId="0" fontId="7" fillId="0" borderId="11" xfId="0" applyFont="1" applyFill="1" applyBorder="1" applyAlignment="1">
      <alignment horizontal="center" vertical="center"/>
    </xf>
    <xf numFmtId="164" fontId="7" fillId="0" borderId="11" xfId="0" applyNumberFormat="1" applyFont="1" applyFill="1" applyBorder="1" applyAlignment="1">
      <alignment vertical="center"/>
    </xf>
    <xf numFmtId="0" fontId="7" fillId="0" borderId="11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horizont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164" fontId="13" fillId="0" borderId="50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/>
    </xf>
    <xf numFmtId="49" fontId="6" fillId="0" borderId="0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4" fontId="7" fillId="0" borderId="22" xfId="0" applyNumberFormat="1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/>
    </xf>
    <xf numFmtId="0" fontId="29" fillId="0" borderId="60" xfId="0" applyFont="1" applyFill="1" applyBorder="1" applyAlignment="1">
      <alignment vertical="center"/>
    </xf>
    <xf numFmtId="164" fontId="29" fillId="0" borderId="60" xfId="0" applyNumberFormat="1" applyFont="1" applyFill="1" applyBorder="1" applyAlignment="1">
      <alignment vertical="center"/>
    </xf>
    <xf numFmtId="0" fontId="15" fillId="0" borderId="11" xfId="0" applyFont="1" applyFill="1" applyBorder="1"/>
    <xf numFmtId="0" fontId="13" fillId="0" borderId="48" xfId="0" applyFont="1" applyFill="1" applyBorder="1" applyAlignment="1">
      <alignment horizont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164" fontId="13" fillId="0" borderId="25" xfId="0" applyNumberFormat="1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vertical="center" wrapText="1"/>
    </xf>
    <xf numFmtId="0" fontId="7" fillId="0" borderId="25" xfId="1" applyFont="1" applyFill="1" applyBorder="1" applyAlignment="1">
      <alignment horizontal="center" vertical="center" wrapText="1"/>
    </xf>
    <xf numFmtId="164" fontId="7" fillId="0" borderId="25" xfId="1" applyNumberFormat="1" applyFont="1" applyFill="1" applyBorder="1" applyAlignment="1">
      <alignment vertical="center"/>
    </xf>
    <xf numFmtId="0" fontId="7" fillId="0" borderId="22" xfId="1" applyFont="1" applyFill="1" applyBorder="1" applyAlignment="1">
      <alignment vertical="center" wrapText="1"/>
    </xf>
    <xf numFmtId="0" fontId="7" fillId="0" borderId="22" xfId="1" applyFont="1" applyFill="1" applyBorder="1" applyAlignment="1">
      <alignment horizontal="center" vertical="center" wrapText="1"/>
    </xf>
    <xf numFmtId="164" fontId="7" fillId="0" borderId="22" xfId="1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vertical="center" wrapText="1"/>
    </xf>
    <xf numFmtId="0" fontId="15" fillId="0" borderId="29" xfId="0" applyFont="1" applyFill="1" applyBorder="1"/>
    <xf numFmtId="0" fontId="7" fillId="0" borderId="25" xfId="0" applyFont="1" applyFill="1" applyBorder="1" applyAlignment="1">
      <alignment vertical="center" wrapText="1"/>
    </xf>
    <xf numFmtId="164" fontId="7" fillId="0" borderId="25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vertical="center" wrapText="1"/>
    </xf>
    <xf numFmtId="164" fontId="7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justify"/>
    </xf>
    <xf numFmtId="164" fontId="8" fillId="0" borderId="60" xfId="0" applyNumberFormat="1" applyFont="1" applyBorder="1" applyAlignment="1">
      <alignment vertical="center"/>
    </xf>
    <xf numFmtId="0" fontId="15" fillId="0" borderId="13" xfId="0" applyFont="1" applyBorder="1"/>
    <xf numFmtId="0" fontId="15" fillId="0" borderId="0" xfId="0" applyFont="1" applyBorder="1" applyAlignment="1">
      <alignment horizontal="right"/>
    </xf>
    <xf numFmtId="0" fontId="15" fillId="0" borderId="47" xfId="0" applyFont="1" applyBorder="1"/>
    <xf numFmtId="0" fontId="26" fillId="0" borderId="52" xfId="0" applyFont="1" applyBorder="1"/>
    <xf numFmtId="0" fontId="7" fillId="0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indent="2"/>
    </xf>
    <xf numFmtId="0" fontId="7" fillId="0" borderId="0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15" fillId="0" borderId="0" xfId="0" applyNumberFormat="1" applyFont="1" applyBorder="1"/>
    <xf numFmtId="4" fontId="15" fillId="0" borderId="0" xfId="0" applyNumberFormat="1" applyFont="1"/>
    <xf numFmtId="0" fontId="7" fillId="0" borderId="11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43" fontId="0" fillId="0" borderId="0" xfId="2" applyFont="1" applyFill="1"/>
    <xf numFmtId="43" fontId="3" fillId="0" borderId="0" xfId="2" applyFont="1" applyFill="1"/>
    <xf numFmtId="43" fontId="0" fillId="0" borderId="0" xfId="2" applyFont="1"/>
    <xf numFmtId="43" fontId="7" fillId="0" borderId="0" xfId="2" applyFont="1"/>
    <xf numFmtId="43" fontId="0" fillId="0" borderId="0" xfId="2" applyFont="1" applyAlignment="1">
      <alignment vertical="center"/>
    </xf>
    <xf numFmtId="49" fontId="7" fillId="0" borderId="29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49" fontId="7" fillId="0" borderId="30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center" vertical="center"/>
    </xf>
    <xf numFmtId="164" fontId="7" fillId="0" borderId="25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/>
    </xf>
    <xf numFmtId="165" fontId="27" fillId="0" borderId="24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textRotation="180"/>
    </xf>
    <xf numFmtId="0" fontId="6" fillId="0" borderId="34" xfId="0" applyFont="1" applyFill="1" applyBorder="1" applyAlignment="1">
      <alignment horizontal="center" vertical="center" wrapText="1"/>
    </xf>
    <xf numFmtId="164" fontId="15" fillId="0" borderId="0" xfId="0" applyNumberFormat="1" applyFont="1"/>
    <xf numFmtId="49" fontId="6" fillId="0" borderId="39" xfId="0" applyNumberFormat="1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4" fontId="6" fillId="0" borderId="60" xfId="0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49" fontId="6" fillId="0" borderId="30" xfId="0" applyNumberFormat="1" applyFont="1" applyFill="1" applyBorder="1" applyAlignment="1">
      <alignment horizontal="center" vertical="center" wrapText="1"/>
    </xf>
    <xf numFmtId="4" fontId="7" fillId="0" borderId="25" xfId="0" applyNumberFormat="1" applyFont="1" applyFill="1" applyBorder="1" applyAlignment="1">
      <alignment horizontal="center" vertical="center"/>
    </xf>
    <xf numFmtId="0" fontId="13" fillId="0" borderId="8" xfId="0" applyFont="1" applyFill="1" applyBorder="1"/>
    <xf numFmtId="164" fontId="13" fillId="0" borderId="15" xfId="0" applyNumberFormat="1" applyFont="1" applyFill="1" applyBorder="1" applyAlignment="1">
      <alignment horizontal="center" vertical="center"/>
    </xf>
    <xf numFmtId="0" fontId="15" fillId="0" borderId="6" xfId="0" applyFont="1" applyFill="1" applyBorder="1"/>
    <xf numFmtId="0" fontId="15" fillId="0" borderId="7" xfId="0" applyFont="1" applyFill="1" applyBorder="1"/>
    <xf numFmtId="0" fontId="15" fillId="0" borderId="42" xfId="0" applyFont="1" applyFill="1" applyBorder="1" applyAlignment="1">
      <alignment horizontal="right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30" xfId="0" applyNumberFormat="1" applyFont="1" applyBorder="1" applyAlignment="1">
      <alignment horizontal="center" vertical="center" wrapText="1"/>
    </xf>
    <xf numFmtId="164" fontId="7" fillId="0" borderId="25" xfId="0" applyNumberFormat="1" applyFont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165" fontId="27" fillId="0" borderId="24" xfId="0" applyNumberFormat="1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textRotation="180"/>
    </xf>
    <xf numFmtId="0" fontId="11" fillId="0" borderId="0" xfId="0" applyFont="1" applyFill="1" applyBorder="1" applyAlignment="1">
      <alignment horizontal="right" textRotation="180"/>
    </xf>
    <xf numFmtId="165" fontId="27" fillId="0" borderId="11" xfId="0" applyNumberFormat="1" applyFont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164" fontId="8" fillId="0" borderId="15" xfId="0" applyNumberFormat="1" applyFont="1" applyBorder="1" applyAlignment="1">
      <alignment vertical="center"/>
    </xf>
    <xf numFmtId="4" fontId="15" fillId="0" borderId="0" xfId="0" applyNumberFormat="1" applyFont="1" applyFill="1"/>
    <xf numFmtId="43" fontId="15" fillId="0" borderId="0" xfId="2" applyFont="1" applyFill="1"/>
    <xf numFmtId="0" fontId="9" fillId="0" borderId="36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justify"/>
    </xf>
    <xf numFmtId="0" fontId="27" fillId="0" borderId="11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164" fontId="13" fillId="0" borderId="0" xfId="0" applyNumberFormat="1" applyFont="1" applyBorder="1" applyAlignment="1">
      <alignment vertical="center"/>
    </xf>
    <xf numFmtId="0" fontId="0" fillId="0" borderId="35" xfId="0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165" fontId="27" fillId="0" borderId="6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165" fontId="27" fillId="0" borderId="12" xfId="0" applyNumberFormat="1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5" fontId="27" fillId="0" borderId="11" xfId="0" applyNumberFormat="1" applyFont="1" applyFill="1" applyBorder="1" applyAlignment="1">
      <alignment horizontal="center" vertical="center" wrapText="1"/>
    </xf>
    <xf numFmtId="165" fontId="27" fillId="0" borderId="12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center" vertical="center" wrapText="1"/>
    </xf>
    <xf numFmtId="4" fontId="15" fillId="2" borderId="0" xfId="0" applyNumberFormat="1" applyFont="1" applyFill="1"/>
    <xf numFmtId="165" fontId="27" fillId="0" borderId="16" xfId="0" applyNumberFormat="1" applyFont="1" applyFill="1" applyBorder="1" applyAlignment="1">
      <alignment horizontal="center" vertical="center"/>
    </xf>
    <xf numFmtId="0" fontId="27" fillId="0" borderId="63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7" fillId="2" borderId="25" xfId="0" applyFont="1" applyFill="1" applyBorder="1" applyAlignment="1">
      <alignment horizontal="center" vertical="center" wrapText="1"/>
    </xf>
    <xf numFmtId="165" fontId="27" fillId="0" borderId="12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 textRotation="180"/>
    </xf>
    <xf numFmtId="0" fontId="27" fillId="0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right"/>
    </xf>
    <xf numFmtId="0" fontId="4" fillId="0" borderId="18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right"/>
    </xf>
    <xf numFmtId="0" fontId="15" fillId="0" borderId="11" xfId="0" applyFont="1" applyFill="1" applyBorder="1" applyAlignment="1">
      <alignment horizontal="right"/>
    </xf>
    <xf numFmtId="165" fontId="27" fillId="2" borderId="46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right" vertical="center" textRotation="180"/>
    </xf>
    <xf numFmtId="0" fontId="0" fillId="0" borderId="16" xfId="0" applyBorder="1"/>
    <xf numFmtId="0" fontId="25" fillId="0" borderId="3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textRotation="180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7" fillId="2" borderId="46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7" fillId="0" borderId="10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right" vertical="center" textRotation="180"/>
    </xf>
    <xf numFmtId="0" fontId="4" fillId="0" borderId="3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64" fontId="13" fillId="0" borderId="18" xfId="0" applyNumberFormat="1" applyFont="1" applyFill="1" applyBorder="1" applyAlignment="1">
      <alignment horizontal="center" vertical="center"/>
    </xf>
    <xf numFmtId="164" fontId="13" fillId="0" borderId="19" xfId="0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justify"/>
    </xf>
    <xf numFmtId="0" fontId="4" fillId="0" borderId="33" xfId="0" applyFont="1" applyFill="1" applyBorder="1" applyAlignment="1">
      <alignment horizontal="center" vertical="justify"/>
    </xf>
    <xf numFmtId="0" fontId="1" fillId="0" borderId="35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22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Fill="1" applyAlignment="1">
      <alignment horizontal="right" textRotation="180"/>
    </xf>
    <xf numFmtId="0" fontId="7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textRotation="180"/>
    </xf>
    <xf numFmtId="0" fontId="4" fillId="0" borderId="4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4" fontId="8" fillId="0" borderId="12" xfId="0" applyNumberFormat="1" applyFont="1" applyFill="1" applyBorder="1" applyAlignment="1">
      <alignment horizontal="center" vertical="center"/>
    </xf>
    <xf numFmtId="164" fontId="8" fillId="0" borderId="13" xfId="0" applyNumberFormat="1" applyFont="1" applyFill="1" applyBorder="1" applyAlignment="1">
      <alignment horizontal="center" vertical="center"/>
    </xf>
    <xf numFmtId="164" fontId="8" fillId="0" borderId="14" xfId="0" applyNumberFormat="1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justify"/>
    </xf>
    <xf numFmtId="0" fontId="4" fillId="0" borderId="20" xfId="0" applyFont="1" applyFill="1" applyBorder="1" applyAlignment="1">
      <alignment horizontal="center" vertical="justify"/>
    </xf>
    <xf numFmtId="0" fontId="7" fillId="0" borderId="0" xfId="0" applyFont="1" applyFill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textRotation="180"/>
    </xf>
    <xf numFmtId="0" fontId="7" fillId="2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textRotation="180"/>
    </xf>
    <xf numFmtId="0" fontId="7" fillId="2" borderId="64" xfId="0" applyFont="1" applyFill="1" applyBorder="1" applyAlignment="1">
      <alignment horizontal="center" vertical="top" wrapText="1"/>
    </xf>
    <xf numFmtId="0" fontId="7" fillId="2" borderId="65" xfId="0" applyFont="1" applyFill="1" applyBorder="1" applyAlignment="1">
      <alignment horizontal="center" vertical="top" wrapText="1"/>
    </xf>
    <xf numFmtId="0" fontId="7" fillId="2" borderId="66" xfId="0" applyFont="1" applyFill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164" fontId="7" fillId="0" borderId="25" xfId="0" applyNumberFormat="1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64" fontId="7" fillId="0" borderId="22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165" fontId="7" fillId="2" borderId="73" xfId="0" applyNumberFormat="1" applyFont="1" applyFill="1" applyBorder="1" applyAlignment="1">
      <alignment horizontal="center" vertical="center" wrapText="1"/>
    </xf>
    <xf numFmtId="165" fontId="7" fillId="2" borderId="38" xfId="0" applyNumberFormat="1" applyFont="1" applyFill="1" applyBorder="1" applyAlignment="1">
      <alignment horizontal="center" vertical="center" wrapText="1"/>
    </xf>
    <xf numFmtId="165" fontId="7" fillId="2" borderId="42" xfId="0" applyNumberFormat="1" applyFont="1" applyFill="1" applyBorder="1" applyAlignment="1">
      <alignment horizontal="center" vertical="center" wrapText="1"/>
    </xf>
    <xf numFmtId="165" fontId="7" fillId="2" borderId="43" xfId="0" applyNumberFormat="1" applyFont="1" applyFill="1" applyBorder="1" applyAlignment="1">
      <alignment horizontal="center" vertical="center" wrapText="1"/>
    </xf>
    <xf numFmtId="165" fontId="7" fillId="2" borderId="4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65" fontId="27" fillId="0" borderId="12" xfId="0" applyNumberFormat="1" applyFont="1" applyBorder="1" applyAlignment="1">
      <alignment horizontal="center" vertical="center" wrapText="1"/>
    </xf>
    <xf numFmtId="165" fontId="27" fillId="0" borderId="11" xfId="0" applyNumberFormat="1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justify"/>
    </xf>
    <xf numFmtId="0" fontId="4" fillId="0" borderId="13" xfId="0" applyFont="1" applyFill="1" applyBorder="1" applyAlignment="1">
      <alignment horizontal="center" vertical="justify"/>
    </xf>
    <xf numFmtId="0" fontId="4" fillId="0" borderId="14" xfId="0" applyFont="1" applyFill="1" applyBorder="1" applyAlignment="1">
      <alignment horizontal="center" vertical="justify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164" fontId="29" fillId="0" borderId="16" xfId="0" applyNumberFormat="1" applyFont="1" applyBorder="1" applyAlignment="1">
      <alignment horizontal="center" vertical="center" wrapText="1"/>
    </xf>
    <xf numFmtId="164" fontId="29" fillId="0" borderId="20" xfId="0" applyNumberFormat="1" applyFont="1" applyBorder="1" applyAlignment="1">
      <alignment horizontal="center" vertical="center" wrapText="1"/>
    </xf>
    <xf numFmtId="164" fontId="29" fillId="0" borderId="21" xfId="0" applyNumberFormat="1" applyFont="1" applyBorder="1" applyAlignment="1">
      <alignment horizontal="center" vertical="center" wrapText="1"/>
    </xf>
    <xf numFmtId="0" fontId="29" fillId="0" borderId="48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2" fillId="0" borderId="6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textRotation="180"/>
    </xf>
    <xf numFmtId="0" fontId="13" fillId="0" borderId="31" xfId="0" applyFont="1" applyFill="1" applyBorder="1" applyAlignment="1">
      <alignment horizontal="center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64" fontId="29" fillId="0" borderId="18" xfId="0" applyNumberFormat="1" applyFont="1" applyFill="1" applyBorder="1" applyAlignment="1">
      <alignment horizontal="center" vertical="center" wrapText="1"/>
    </xf>
    <xf numFmtId="164" fontId="29" fillId="0" borderId="55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justify"/>
    </xf>
    <xf numFmtId="0" fontId="4" fillId="0" borderId="53" xfId="0" applyFont="1" applyFill="1" applyBorder="1" applyAlignment="1">
      <alignment horizontal="center" vertical="justify"/>
    </xf>
    <xf numFmtId="0" fontId="11" fillId="0" borderId="0" xfId="0" applyFont="1" applyFill="1" applyBorder="1" applyAlignment="1">
      <alignment horizontal="center" textRotation="180"/>
    </xf>
    <xf numFmtId="165" fontId="7" fillId="0" borderId="10" xfId="0" applyNumberFormat="1" applyFont="1" applyFill="1" applyBorder="1" applyAlignment="1">
      <alignment horizontal="center" vertical="center" wrapText="1"/>
    </xf>
    <xf numFmtId="165" fontId="7" fillId="0" borderId="9" xfId="0" applyNumberFormat="1" applyFont="1" applyFill="1" applyBorder="1" applyAlignment="1">
      <alignment horizontal="center" vertical="center" wrapText="1"/>
    </xf>
    <xf numFmtId="165" fontId="7" fillId="0" borderId="15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wrapText="1"/>
    </xf>
    <xf numFmtId="0" fontId="32" fillId="0" borderId="25" xfId="0" applyFont="1" applyFill="1" applyBorder="1" applyAlignment="1">
      <alignment horizontal="center" wrapText="1"/>
    </xf>
    <xf numFmtId="0" fontId="32" fillId="0" borderId="63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wrapText="1"/>
    </xf>
    <xf numFmtId="0" fontId="13" fillId="0" borderId="30" xfId="0" applyFont="1" applyFill="1" applyBorder="1" applyAlignment="1">
      <alignment horizontal="center" wrapText="1"/>
    </xf>
    <xf numFmtId="0" fontId="4" fillId="2" borderId="7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5" fontId="7" fillId="2" borderId="9" xfId="0" applyNumberFormat="1" applyFont="1" applyFill="1" applyBorder="1" applyAlignment="1">
      <alignment horizontal="center" vertical="center" wrapText="1"/>
    </xf>
    <xf numFmtId="165" fontId="7" fillId="2" borderId="15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/>
    </xf>
    <xf numFmtId="165" fontId="7" fillId="0" borderId="55" xfId="0" applyNumberFormat="1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8" fillId="0" borderId="69" xfId="0" applyFont="1" applyFill="1" applyBorder="1" applyAlignment="1">
      <alignment horizontal="center" vertical="center"/>
    </xf>
    <xf numFmtId="0" fontId="28" fillId="0" borderId="70" xfId="0" applyFont="1" applyFill="1" applyBorder="1" applyAlignment="1">
      <alignment horizontal="center" vertical="center"/>
    </xf>
    <xf numFmtId="0" fontId="28" fillId="0" borderId="71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 wrapText="1"/>
    </xf>
    <xf numFmtId="0" fontId="4" fillId="2" borderId="7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49" fontId="7" fillId="0" borderId="54" xfId="0" applyNumberFormat="1" applyFont="1" applyFill="1" applyBorder="1" applyAlignment="1">
      <alignment horizontal="center" vertical="center" wrapText="1"/>
    </xf>
    <xf numFmtId="49" fontId="7" fillId="0" borderId="59" xfId="0" applyNumberFormat="1" applyFont="1" applyFill="1" applyBorder="1" applyAlignment="1">
      <alignment horizontal="center" vertical="center" wrapText="1"/>
    </xf>
    <xf numFmtId="49" fontId="7" fillId="0" borderId="57" xfId="0" applyNumberFormat="1" applyFont="1" applyFill="1" applyBorder="1" applyAlignment="1">
      <alignment horizontal="center" vertical="center" wrapText="1"/>
    </xf>
    <xf numFmtId="49" fontId="7" fillId="0" borderId="61" xfId="0" applyNumberFormat="1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/>
    </xf>
    <xf numFmtId="0" fontId="28" fillId="0" borderId="58" xfId="0" applyFont="1" applyFill="1" applyBorder="1" applyAlignment="1">
      <alignment horizontal="center" vertical="center"/>
    </xf>
    <xf numFmtId="0" fontId="28" fillId="0" borderId="62" xfId="0" applyFont="1" applyFill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164" fontId="29" fillId="0" borderId="50" xfId="0" applyNumberFormat="1" applyFont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justify"/>
    </xf>
    <xf numFmtId="0" fontId="4" fillId="0" borderId="27" xfId="0" applyFont="1" applyFill="1" applyBorder="1" applyAlignment="1">
      <alignment horizontal="center" vertical="justify"/>
    </xf>
    <xf numFmtId="0" fontId="2" fillId="0" borderId="59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justify"/>
    </xf>
    <xf numFmtId="0" fontId="4" fillId="0" borderId="38" xfId="0" applyFont="1" applyFill="1" applyBorder="1" applyAlignment="1">
      <alignment horizontal="center" vertical="justify"/>
    </xf>
    <xf numFmtId="0" fontId="4" fillId="0" borderId="40" xfId="0" applyFont="1" applyFill="1" applyBorder="1" applyAlignment="1">
      <alignment horizontal="center" vertical="justify"/>
    </xf>
    <xf numFmtId="164" fontId="28" fillId="0" borderId="37" xfId="0" applyNumberFormat="1" applyFont="1" applyFill="1" applyBorder="1" applyAlignment="1">
      <alignment horizontal="center" vertical="center"/>
    </xf>
    <xf numFmtId="164" fontId="28" fillId="0" borderId="38" xfId="0" applyNumberFormat="1" applyFont="1" applyFill="1" applyBorder="1" applyAlignment="1">
      <alignment horizontal="center" vertical="center"/>
    </xf>
    <xf numFmtId="164" fontId="28" fillId="0" borderId="39" xfId="0" applyNumberFormat="1" applyFont="1" applyFill="1" applyBorder="1" applyAlignment="1">
      <alignment horizontal="center" vertical="center"/>
    </xf>
    <xf numFmtId="164" fontId="28" fillId="0" borderId="40" xfId="0" applyNumberFormat="1" applyFont="1" applyFill="1" applyBorder="1" applyAlignment="1">
      <alignment horizontal="center" vertical="center"/>
    </xf>
  </cellXfs>
  <cellStyles count="3">
    <cellStyle name="Millares" xfId="2" builtinId="3"/>
    <cellStyle name="Normal" xfId="0" builtinId="0"/>
    <cellStyle name="Normal_Hoja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1</xdr:row>
      <xdr:rowOff>28574</xdr:rowOff>
    </xdr:from>
    <xdr:to>
      <xdr:col>4</xdr:col>
      <xdr:colOff>133350</xdr:colOff>
      <xdr:row>5</xdr:row>
      <xdr:rowOff>190499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219074"/>
          <a:ext cx="14763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sa\Downloads\Proyecto%20Presupuesto%20Ordinario%20DGVM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ciones de presupuesto"/>
      <sheetName val="Presupuesto 2021"/>
      <sheetName val="Plan Operativo 2021"/>
    </sheetNames>
    <sheetDataSet>
      <sheetData sheetId="0"/>
      <sheetData sheetId="1">
        <row r="103">
          <cell r="B103" t="str">
            <v>RECARPETEO CALLES URBANAS JUAN VIÑAS (3-04-040)</v>
          </cell>
        </row>
        <row r="106">
          <cell r="B106" t="str">
            <v>RECARPETEO CALLES URBANAS LOMA DE VIÑAS (3-04-107)</v>
          </cell>
        </row>
        <row r="109">
          <cell r="B109" t="str">
            <v>RECARPETEO CALLES URBANAS LOS RECUERDOS (3-04-113)</v>
          </cell>
        </row>
        <row r="112">
          <cell r="B112" t="str">
            <v>ASFALTADO CALLES URBANAS BUENOS AIRES III ETAPA (3-04-114)</v>
          </cell>
        </row>
        <row r="118">
          <cell r="B118" t="str">
            <v>RELASTREO CAMINO LA LAGUNA (3-04-036)</v>
          </cell>
        </row>
        <row r="141">
          <cell r="B141" t="str">
            <v>ASFALTADO CAMINO EL SESTEO (3-04-031)</v>
          </cell>
        </row>
        <row r="144">
          <cell r="B144" t="str">
            <v>ASFALTADO CAMINO SAN JOAQUÍN ARRIBA (3-04-028)</v>
          </cell>
        </row>
        <row r="147">
          <cell r="B147" t="str">
            <v>RECONSTRUCCIÓN PUENTE VEHICULAR PLAZA VIEJA (3-04-003)</v>
          </cell>
        </row>
        <row r="150">
          <cell r="B150" t="str">
            <v>ASFALTADO CAMINO LA PONCIANA-AEROPUERTO II ETAPA (3-04-052)</v>
          </cell>
        </row>
        <row r="153">
          <cell r="B153" t="str">
            <v>RELASTREO CAMINO LA 20 (3-04-088)</v>
          </cell>
        </row>
        <row r="156">
          <cell r="B156" t="str">
            <v>RECARPETEO CAMINO LA MARTA (3-04-003)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workbookViewId="0">
      <selection activeCell="K6" sqref="K6"/>
    </sheetView>
  </sheetViews>
  <sheetFormatPr baseColWidth="10" defaultColWidth="11.42578125" defaultRowHeight="15" x14ac:dyDescent="0.25"/>
  <cols>
    <col min="4" max="4" width="18.28515625" customWidth="1"/>
    <col min="7" max="7" width="13.42578125" customWidth="1"/>
    <col min="8" max="8" width="2.28515625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66" customHeight="1" x14ac:dyDescent="0.45">
      <c r="A7" s="288" t="s">
        <v>0</v>
      </c>
      <c r="B7" s="288"/>
      <c r="C7" s="288"/>
      <c r="D7" s="288"/>
      <c r="E7" s="288"/>
      <c r="F7" s="288"/>
      <c r="G7" s="288"/>
      <c r="H7" s="288"/>
    </row>
    <row r="11" spans="1:8" ht="28.5" x14ac:dyDescent="0.45">
      <c r="A11" s="32"/>
      <c r="B11" s="32"/>
      <c r="C11" s="32"/>
      <c r="D11" s="32"/>
      <c r="E11" s="32"/>
      <c r="F11" s="32"/>
      <c r="G11" s="32"/>
      <c r="H11" s="32"/>
    </row>
    <row r="12" spans="1:8" ht="27.75" x14ac:dyDescent="0.4">
      <c r="A12" s="289" t="s">
        <v>96</v>
      </c>
      <c r="B12" s="289"/>
      <c r="C12" s="289"/>
      <c r="D12" s="289"/>
      <c r="E12" s="289"/>
      <c r="F12" s="289"/>
      <c r="G12" s="289"/>
      <c r="H12" s="289"/>
    </row>
    <row r="15" spans="1:8" ht="100.5" customHeight="1" x14ac:dyDescent="0.25">
      <c r="A15" s="290" t="str">
        <f>'I Admi'!$A$3</f>
        <v xml:space="preserve">PLAN ANUAL OPERATIVO DEL PRESUPUESTO ORDINARIO   2021 "CONSOLIDADO" </v>
      </c>
      <c r="B15" s="290"/>
      <c r="C15" s="290"/>
      <c r="D15" s="290"/>
      <c r="E15" s="290"/>
      <c r="F15" s="290"/>
      <c r="G15" s="290"/>
      <c r="H15" s="290"/>
    </row>
    <row r="16" spans="1:8" ht="29.25" customHeight="1" x14ac:dyDescent="0.25"/>
    <row r="17" spans="1:8" ht="27.75" x14ac:dyDescent="0.4">
      <c r="A17" s="292"/>
      <c r="B17" s="292"/>
      <c r="C17" s="292"/>
      <c r="D17" s="292"/>
      <c r="E17" s="292"/>
      <c r="F17" s="292"/>
      <c r="G17" s="292"/>
    </row>
    <row r="19" spans="1:8" ht="40.5" customHeight="1" x14ac:dyDescent="0.25"/>
    <row r="22" spans="1:8" ht="18.75" customHeight="1" x14ac:dyDescent="0.3">
      <c r="A22" s="291" t="str">
        <f>'I Admi'!$A$24</f>
        <v>Fecha: 28 de agosto del 2020</v>
      </c>
      <c r="B22" s="291"/>
      <c r="C22" s="291"/>
      <c r="D22" s="291"/>
      <c r="E22" s="291"/>
      <c r="F22" s="291"/>
      <c r="G22" s="291"/>
      <c r="H22" s="291"/>
    </row>
  </sheetData>
  <mergeCells count="5">
    <mergeCell ref="A7:H7"/>
    <mergeCell ref="A12:H12"/>
    <mergeCell ref="A15:H15"/>
    <mergeCell ref="A22:H22"/>
    <mergeCell ref="A17:G17"/>
  </mergeCells>
  <pageMargins left="0.70866141732283472" right="0.70866141732283472" top="0.74803149606299213" bottom="0.74803149606299213" header="0.31496062992125984" footer="0.31496062992125984"/>
  <pageSetup scale="9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opLeftCell="A3" workbookViewId="0">
      <selection activeCell="B14" sqref="B14"/>
    </sheetView>
  </sheetViews>
  <sheetFormatPr baseColWidth="10" defaultColWidth="11.42578125" defaultRowHeight="15" x14ac:dyDescent="0.25"/>
  <cols>
    <col min="2" max="2" width="11.42578125" style="24"/>
    <col min="3" max="3" width="61.7109375" customWidth="1"/>
    <col min="4" max="4" width="2.28515625" customWidth="1"/>
  </cols>
  <sheetData>
    <row r="2" spans="1:5" ht="23.25" x14ac:dyDescent="0.35">
      <c r="A2" s="293" t="s">
        <v>0</v>
      </c>
      <c r="B2" s="293"/>
      <c r="C2" s="293"/>
      <c r="D2" s="293"/>
    </row>
    <row r="3" spans="1:5" ht="49.5" customHeight="1" x14ac:dyDescent="0.25">
      <c r="A3" s="294" t="str">
        <f>'I Admi'!$A$3</f>
        <v xml:space="preserve">PLAN ANUAL OPERATIVO DEL PRESUPUESTO ORDINARIO   2021 "CONSOLIDADO" </v>
      </c>
      <c r="B3" s="294"/>
      <c r="C3" s="294"/>
      <c r="D3" s="294"/>
    </row>
    <row r="4" spans="1:5" ht="44.25" customHeight="1" x14ac:dyDescent="0.25"/>
    <row r="5" spans="1:5" ht="18" x14ac:dyDescent="0.25">
      <c r="B5" s="295" t="s">
        <v>94</v>
      </c>
      <c r="C5" s="295"/>
      <c r="D5" s="295"/>
    </row>
    <row r="6" spans="1:5" ht="28.5" customHeight="1" x14ac:dyDescent="0.25"/>
    <row r="7" spans="1:5" ht="21" customHeight="1" x14ac:dyDescent="0.25">
      <c r="B7" s="25" t="s">
        <v>95</v>
      </c>
      <c r="C7" s="168" t="s">
        <v>235</v>
      </c>
    </row>
    <row r="9" spans="1:5" ht="24" customHeight="1" x14ac:dyDescent="0.25">
      <c r="B9" s="24">
        <v>1</v>
      </c>
      <c r="C9" s="26" t="s">
        <v>131</v>
      </c>
    </row>
    <row r="10" spans="1:5" ht="24" customHeight="1" x14ac:dyDescent="0.25">
      <c r="B10" s="24">
        <v>3</v>
      </c>
      <c r="C10" s="26" t="s">
        <v>132</v>
      </c>
    </row>
    <row r="11" spans="1:5" ht="24" customHeight="1" x14ac:dyDescent="0.25">
      <c r="B11" s="24">
        <v>6</v>
      </c>
      <c r="C11" s="26" t="s">
        <v>203</v>
      </c>
    </row>
    <row r="12" spans="1:5" ht="24" customHeight="1" x14ac:dyDescent="0.25">
      <c r="B12" s="24">
        <v>7</v>
      </c>
      <c r="C12" s="26" t="s">
        <v>133</v>
      </c>
    </row>
    <row r="13" spans="1:5" ht="26.25" customHeight="1" x14ac:dyDescent="0.25">
      <c r="B13" s="24">
        <v>11</v>
      </c>
      <c r="C13" s="26" t="s">
        <v>134</v>
      </c>
    </row>
    <row r="14" spans="1:5" ht="21.75" customHeight="1" x14ac:dyDescent="0.25">
      <c r="C14" s="27"/>
      <c r="D14" s="28"/>
      <c r="E14" s="29"/>
    </row>
    <row r="15" spans="1:5" x14ac:dyDescent="0.25">
      <c r="C15" s="30"/>
      <c r="E15" s="29"/>
    </row>
    <row r="16" spans="1:5" x14ac:dyDescent="0.25">
      <c r="E16" s="29"/>
    </row>
    <row r="17" spans="3:5" x14ac:dyDescent="0.25">
      <c r="C17" s="31"/>
      <c r="E17" s="29"/>
    </row>
    <row r="18" spans="3:5" x14ac:dyDescent="0.25">
      <c r="C18" s="27"/>
      <c r="D18" s="28"/>
    </row>
    <row r="19" spans="3:5" x14ac:dyDescent="0.25">
      <c r="D19" s="28"/>
    </row>
  </sheetData>
  <mergeCells count="3">
    <mergeCell ref="A2:D2"/>
    <mergeCell ref="A3:D3"/>
    <mergeCell ref="B5:D5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zoomScale="70" zoomScaleNormal="70" workbookViewId="0">
      <selection activeCell="M51" sqref="M51"/>
    </sheetView>
  </sheetViews>
  <sheetFormatPr baseColWidth="10" defaultColWidth="11.42578125" defaultRowHeight="15" x14ac:dyDescent="0.25"/>
  <cols>
    <col min="1" max="2" width="11.42578125" style="47"/>
    <col min="3" max="3" width="1.7109375" style="47" customWidth="1"/>
    <col min="4" max="5" width="11.42578125" style="47"/>
    <col min="6" max="6" width="32.5703125" style="47" customWidth="1"/>
    <col min="7" max="8" width="13.5703125" style="47" customWidth="1"/>
    <col min="9" max="9" width="14.28515625" style="47" customWidth="1"/>
    <col min="10" max="10" width="20.140625" style="47" bestFit="1" customWidth="1"/>
    <col min="11" max="11" width="10.42578125" style="47" customWidth="1"/>
    <col min="12" max="12" width="21.42578125" style="47" customWidth="1"/>
    <col min="13" max="13" width="5.85546875" style="61" customWidth="1"/>
    <col min="14" max="16384" width="11.42578125" style="47"/>
  </cols>
  <sheetData>
    <row r="1" spans="1:13" s="53" customFormat="1" ht="9.75" customHeight="1" x14ac:dyDescent="0.25">
      <c r="A1" s="357" t="s">
        <v>0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228"/>
      <c r="M1" s="52"/>
    </row>
    <row r="2" spans="1:13" s="53" customFormat="1" ht="9.75" customHeight="1" x14ac:dyDescent="0.25">
      <c r="A2" s="359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229"/>
      <c r="M2" s="52"/>
    </row>
    <row r="3" spans="1:13" s="53" customFormat="1" ht="9.75" customHeight="1" x14ac:dyDescent="0.25">
      <c r="A3" s="361" t="s">
        <v>236</v>
      </c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231"/>
      <c r="M3" s="54"/>
    </row>
    <row r="4" spans="1:13" s="53" customFormat="1" ht="9.75" customHeight="1" x14ac:dyDescent="0.25">
      <c r="A4" s="361"/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231"/>
      <c r="M4" s="54"/>
    </row>
    <row r="5" spans="1:13" s="53" customFormat="1" ht="7.5" customHeight="1" x14ac:dyDescent="0.25">
      <c r="A5" s="299" t="s">
        <v>61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  <c r="L5" s="233"/>
      <c r="M5" s="52"/>
    </row>
    <row r="6" spans="1:13" s="53" customFormat="1" ht="7.5" customHeight="1" x14ac:dyDescent="0.25">
      <c r="A6" s="363"/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236"/>
      <c r="M6" s="52"/>
    </row>
    <row r="7" spans="1:13" s="56" customFormat="1" ht="14.25" customHeight="1" x14ac:dyDescent="0.25">
      <c r="A7" s="365" t="s">
        <v>1</v>
      </c>
      <c r="B7" s="366"/>
      <c r="C7" s="367"/>
      <c r="D7" s="371" t="s">
        <v>2</v>
      </c>
      <c r="E7" s="366"/>
      <c r="F7" s="366"/>
      <c r="G7" s="366"/>
      <c r="H7" s="366"/>
      <c r="I7" s="367"/>
      <c r="J7" s="380" t="s">
        <v>3</v>
      </c>
      <c r="K7" s="371" t="s">
        <v>4</v>
      </c>
      <c r="L7" s="302" t="s">
        <v>340</v>
      </c>
      <c r="M7" s="55"/>
    </row>
    <row r="8" spans="1:13" s="56" customFormat="1" ht="9" customHeight="1" x14ac:dyDescent="0.25">
      <c r="A8" s="365"/>
      <c r="B8" s="366"/>
      <c r="C8" s="367"/>
      <c r="D8" s="372"/>
      <c r="E8" s="369"/>
      <c r="F8" s="369"/>
      <c r="G8" s="369"/>
      <c r="H8" s="369"/>
      <c r="I8" s="370"/>
      <c r="J8" s="381"/>
      <c r="K8" s="371"/>
      <c r="L8" s="303"/>
      <c r="M8" s="55"/>
    </row>
    <row r="9" spans="1:13" s="56" customFormat="1" ht="14.25" customHeight="1" x14ac:dyDescent="0.25">
      <c r="A9" s="365"/>
      <c r="B9" s="366"/>
      <c r="C9" s="367"/>
      <c r="D9" s="373" t="s">
        <v>6</v>
      </c>
      <c r="E9" s="373"/>
      <c r="F9" s="373"/>
      <c r="G9" s="374" t="s">
        <v>7</v>
      </c>
      <c r="H9" s="375"/>
      <c r="I9" s="376"/>
      <c r="J9" s="381"/>
      <c r="K9" s="371"/>
      <c r="L9" s="303"/>
      <c r="M9" s="55"/>
    </row>
    <row r="10" spans="1:13" s="56" customFormat="1" ht="9" customHeight="1" x14ac:dyDescent="0.25">
      <c r="A10" s="368"/>
      <c r="B10" s="369"/>
      <c r="C10" s="370"/>
      <c r="D10" s="373"/>
      <c r="E10" s="373"/>
      <c r="F10" s="373"/>
      <c r="G10" s="377"/>
      <c r="H10" s="378"/>
      <c r="I10" s="379"/>
      <c r="J10" s="382"/>
      <c r="K10" s="372"/>
      <c r="L10" s="303"/>
      <c r="M10" s="55"/>
    </row>
    <row r="11" spans="1:13" s="56" customFormat="1" ht="15" customHeight="1" x14ac:dyDescent="0.25">
      <c r="A11" s="305" t="s">
        <v>21</v>
      </c>
      <c r="B11" s="306"/>
      <c r="C11" s="307"/>
      <c r="D11" s="383" t="s">
        <v>136</v>
      </c>
      <c r="E11" s="384"/>
      <c r="F11" s="385"/>
      <c r="G11" s="323" t="s">
        <v>54</v>
      </c>
      <c r="H11" s="342"/>
      <c r="I11" s="343"/>
      <c r="J11" s="332">
        <v>151676634.62</v>
      </c>
      <c r="K11" s="323" t="s">
        <v>8</v>
      </c>
      <c r="L11" s="296" t="s">
        <v>341</v>
      </c>
      <c r="M11" s="55"/>
    </row>
    <row r="12" spans="1:13" s="56" customFormat="1" ht="15" customHeight="1" x14ac:dyDescent="0.25">
      <c r="A12" s="308"/>
      <c r="B12" s="309"/>
      <c r="C12" s="310"/>
      <c r="D12" s="386"/>
      <c r="E12" s="387"/>
      <c r="F12" s="388"/>
      <c r="G12" s="344"/>
      <c r="H12" s="345"/>
      <c r="I12" s="346"/>
      <c r="J12" s="333"/>
      <c r="K12" s="344"/>
      <c r="L12" s="297"/>
      <c r="M12" s="55"/>
    </row>
    <row r="13" spans="1:13" s="56" customFormat="1" ht="15" customHeight="1" x14ac:dyDescent="0.25">
      <c r="A13" s="308"/>
      <c r="B13" s="309"/>
      <c r="C13" s="310"/>
      <c r="D13" s="386"/>
      <c r="E13" s="387"/>
      <c r="F13" s="388"/>
      <c r="G13" s="344"/>
      <c r="H13" s="345"/>
      <c r="I13" s="346"/>
      <c r="J13" s="333"/>
      <c r="K13" s="344"/>
      <c r="L13" s="297"/>
      <c r="M13" s="55"/>
    </row>
    <row r="14" spans="1:13" s="56" customFormat="1" ht="63.75" customHeight="1" x14ac:dyDescent="0.25">
      <c r="A14" s="311"/>
      <c r="B14" s="312"/>
      <c r="C14" s="313"/>
      <c r="D14" s="389"/>
      <c r="E14" s="390"/>
      <c r="F14" s="391"/>
      <c r="G14" s="347"/>
      <c r="H14" s="348"/>
      <c r="I14" s="349"/>
      <c r="J14" s="334"/>
      <c r="K14" s="347"/>
      <c r="L14" s="297"/>
      <c r="M14" s="55"/>
    </row>
    <row r="15" spans="1:13" s="56" customFormat="1" ht="14.25" customHeight="1" x14ac:dyDescent="0.25">
      <c r="A15" s="305" t="s">
        <v>55</v>
      </c>
      <c r="B15" s="306"/>
      <c r="C15" s="307"/>
      <c r="D15" s="383" t="s">
        <v>56</v>
      </c>
      <c r="E15" s="384"/>
      <c r="F15" s="385"/>
      <c r="G15" s="323" t="s">
        <v>81</v>
      </c>
      <c r="H15" s="342"/>
      <c r="I15" s="343"/>
      <c r="J15" s="332">
        <v>21833938</v>
      </c>
      <c r="K15" s="323" t="s">
        <v>8</v>
      </c>
      <c r="L15" s="297"/>
      <c r="M15" s="55"/>
    </row>
    <row r="16" spans="1:13" s="56" customFormat="1" ht="14.25" customHeight="1" x14ac:dyDescent="0.25">
      <c r="A16" s="308"/>
      <c r="B16" s="309"/>
      <c r="C16" s="310"/>
      <c r="D16" s="386"/>
      <c r="E16" s="387"/>
      <c r="F16" s="388"/>
      <c r="G16" s="344"/>
      <c r="H16" s="345"/>
      <c r="I16" s="346"/>
      <c r="J16" s="333"/>
      <c r="K16" s="344"/>
      <c r="L16" s="297"/>
      <c r="M16" s="55"/>
    </row>
    <row r="17" spans="1:13" s="56" customFormat="1" ht="14.25" customHeight="1" x14ac:dyDescent="0.25">
      <c r="A17" s="308"/>
      <c r="B17" s="309"/>
      <c r="C17" s="310"/>
      <c r="D17" s="386"/>
      <c r="E17" s="387"/>
      <c r="F17" s="388"/>
      <c r="G17" s="344"/>
      <c r="H17" s="345"/>
      <c r="I17" s="346"/>
      <c r="J17" s="333"/>
      <c r="K17" s="344"/>
      <c r="L17" s="297"/>
      <c r="M17" s="55"/>
    </row>
    <row r="18" spans="1:13" s="56" customFormat="1" ht="79.5" customHeight="1" x14ac:dyDescent="0.25">
      <c r="A18" s="311"/>
      <c r="B18" s="312"/>
      <c r="C18" s="313"/>
      <c r="D18" s="389"/>
      <c r="E18" s="390"/>
      <c r="F18" s="391"/>
      <c r="G18" s="347"/>
      <c r="H18" s="348"/>
      <c r="I18" s="349"/>
      <c r="J18" s="334"/>
      <c r="K18" s="347"/>
      <c r="L18" s="298"/>
      <c r="M18" s="55"/>
    </row>
    <row r="19" spans="1:13" s="56" customFormat="1" ht="14.25" x14ac:dyDescent="0.25">
      <c r="A19" s="305" t="s">
        <v>24</v>
      </c>
      <c r="B19" s="306"/>
      <c r="C19" s="307"/>
      <c r="D19" s="395" t="s">
        <v>23</v>
      </c>
      <c r="E19" s="396"/>
      <c r="F19" s="397"/>
      <c r="G19" s="314" t="s">
        <v>80</v>
      </c>
      <c r="H19" s="315"/>
      <c r="I19" s="316"/>
      <c r="J19" s="404">
        <v>38250128.979999997</v>
      </c>
      <c r="K19" s="314" t="s">
        <v>8</v>
      </c>
      <c r="L19" s="351" t="s">
        <v>342</v>
      </c>
      <c r="M19" s="55"/>
    </row>
    <row r="20" spans="1:13" s="56" customFormat="1" ht="14.25" x14ac:dyDescent="0.25">
      <c r="A20" s="308"/>
      <c r="B20" s="309"/>
      <c r="C20" s="310"/>
      <c r="D20" s="398"/>
      <c r="E20" s="399"/>
      <c r="F20" s="400"/>
      <c r="G20" s="317"/>
      <c r="H20" s="318"/>
      <c r="I20" s="319"/>
      <c r="J20" s="405"/>
      <c r="K20" s="317"/>
      <c r="L20" s="351"/>
      <c r="M20" s="392"/>
    </row>
    <row r="21" spans="1:13" s="56" customFormat="1" ht="54" customHeight="1" x14ac:dyDescent="0.25">
      <c r="A21" s="308"/>
      <c r="B21" s="309"/>
      <c r="C21" s="310"/>
      <c r="D21" s="398"/>
      <c r="E21" s="399"/>
      <c r="F21" s="400"/>
      <c r="G21" s="317"/>
      <c r="H21" s="318"/>
      <c r="I21" s="319"/>
      <c r="J21" s="405"/>
      <c r="K21" s="317"/>
      <c r="L21" s="351"/>
      <c r="M21" s="392"/>
    </row>
    <row r="22" spans="1:13" s="56" customFormat="1" ht="3" customHeight="1" x14ac:dyDescent="0.25">
      <c r="A22" s="311"/>
      <c r="B22" s="312"/>
      <c r="C22" s="313"/>
      <c r="D22" s="401"/>
      <c r="E22" s="402"/>
      <c r="F22" s="403"/>
      <c r="G22" s="320"/>
      <c r="H22" s="321"/>
      <c r="I22" s="322"/>
      <c r="J22" s="406"/>
      <c r="K22" s="320"/>
      <c r="L22" s="351"/>
      <c r="M22" s="392"/>
    </row>
    <row r="23" spans="1:13" ht="30" customHeight="1" thickBot="1" x14ac:dyDescent="0.3">
      <c r="A23" s="336" t="s">
        <v>10</v>
      </c>
      <c r="B23" s="337"/>
      <c r="C23" s="337"/>
      <c r="D23" s="337"/>
      <c r="E23" s="337"/>
      <c r="F23" s="338"/>
      <c r="G23" s="339" t="s">
        <v>20</v>
      </c>
      <c r="H23" s="340"/>
      <c r="I23" s="341"/>
      <c r="J23" s="43">
        <f>SUM(J11:J22)</f>
        <v>211760701.59999999</v>
      </c>
      <c r="K23" s="58"/>
      <c r="L23" s="59"/>
      <c r="M23" s="57"/>
    </row>
    <row r="24" spans="1:13" ht="18.75" customHeight="1" thickBot="1" x14ac:dyDescent="0.3">
      <c r="A24" s="393" t="s">
        <v>237</v>
      </c>
      <c r="B24" s="394"/>
      <c r="C24" s="394"/>
      <c r="D24" s="394"/>
      <c r="E24" s="394"/>
      <c r="F24" s="48"/>
      <c r="G24" s="48"/>
      <c r="H24" s="48"/>
      <c r="I24" s="251"/>
      <c r="J24" s="48"/>
      <c r="K24" s="48"/>
      <c r="L24" s="48"/>
      <c r="M24" s="57"/>
    </row>
    <row r="25" spans="1:13" ht="8.25" customHeight="1" x14ac:dyDescent="0.25">
      <c r="A25" s="247"/>
      <c r="B25" s="248"/>
      <c r="C25" s="248"/>
      <c r="D25" s="248"/>
      <c r="E25" s="248"/>
      <c r="F25" s="249"/>
      <c r="G25" s="249"/>
      <c r="H25" s="249"/>
      <c r="I25" s="249"/>
      <c r="J25" s="249"/>
      <c r="K25" s="249"/>
      <c r="L25" s="250"/>
      <c r="M25" s="60"/>
    </row>
    <row r="26" spans="1:13" ht="9.75" customHeight="1" x14ac:dyDescent="0.25">
      <c r="A26" s="299" t="s">
        <v>62</v>
      </c>
      <c r="B26" s="300"/>
      <c r="C26" s="300"/>
      <c r="D26" s="300"/>
      <c r="E26" s="300"/>
      <c r="F26" s="300"/>
      <c r="G26" s="300"/>
      <c r="H26" s="300"/>
      <c r="I26" s="300"/>
      <c r="J26" s="300"/>
      <c r="K26" s="300"/>
      <c r="L26" s="301"/>
      <c r="M26" s="60"/>
    </row>
    <row r="27" spans="1:13" ht="9.75" customHeight="1" x14ac:dyDescent="0.25">
      <c r="A27" s="299"/>
      <c r="B27" s="300"/>
      <c r="C27" s="300"/>
      <c r="D27" s="300"/>
      <c r="E27" s="300"/>
      <c r="F27" s="300"/>
      <c r="G27" s="300"/>
      <c r="H27" s="300"/>
      <c r="I27" s="300"/>
      <c r="J27" s="300"/>
      <c r="K27" s="300"/>
      <c r="L27" s="301"/>
      <c r="M27" s="60"/>
    </row>
    <row r="28" spans="1:13" ht="9.75" customHeight="1" x14ac:dyDescent="0.25">
      <c r="A28" s="234"/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3"/>
      <c r="M28" s="60"/>
    </row>
    <row r="29" spans="1:13" ht="15" customHeight="1" x14ac:dyDescent="0.25">
      <c r="A29" s="305" t="s">
        <v>21</v>
      </c>
      <c r="B29" s="306"/>
      <c r="C29" s="307"/>
      <c r="D29" s="323" t="s">
        <v>22</v>
      </c>
      <c r="E29" s="342"/>
      <c r="F29" s="343"/>
      <c r="G29" s="323" t="s">
        <v>59</v>
      </c>
      <c r="H29" s="342"/>
      <c r="I29" s="343"/>
      <c r="J29" s="332">
        <v>56494782.509999998</v>
      </c>
      <c r="K29" s="323" t="s">
        <v>8</v>
      </c>
      <c r="L29" s="352" t="s">
        <v>343</v>
      </c>
    </row>
    <row r="30" spans="1:13" x14ac:dyDescent="0.25">
      <c r="A30" s="308"/>
      <c r="B30" s="309"/>
      <c r="C30" s="310"/>
      <c r="D30" s="344"/>
      <c r="E30" s="345"/>
      <c r="F30" s="346"/>
      <c r="G30" s="344"/>
      <c r="H30" s="345"/>
      <c r="I30" s="346"/>
      <c r="J30" s="333"/>
      <c r="K30" s="344"/>
      <c r="L30" s="353"/>
    </row>
    <row r="31" spans="1:13" x14ac:dyDescent="0.25">
      <c r="A31" s="308"/>
      <c r="B31" s="309"/>
      <c r="C31" s="310"/>
      <c r="D31" s="344"/>
      <c r="E31" s="345"/>
      <c r="F31" s="346"/>
      <c r="G31" s="344"/>
      <c r="H31" s="345"/>
      <c r="I31" s="346"/>
      <c r="J31" s="333"/>
      <c r="K31" s="344"/>
      <c r="L31" s="353"/>
    </row>
    <row r="32" spans="1:13" ht="71.25" customHeight="1" x14ac:dyDescent="0.25">
      <c r="A32" s="311"/>
      <c r="B32" s="312"/>
      <c r="C32" s="313"/>
      <c r="D32" s="347"/>
      <c r="E32" s="348"/>
      <c r="F32" s="349"/>
      <c r="G32" s="347"/>
      <c r="H32" s="348"/>
      <c r="I32" s="349"/>
      <c r="J32" s="334"/>
      <c r="K32" s="347"/>
      <c r="L32" s="353"/>
    </row>
    <row r="33" spans="1:17" ht="15" customHeight="1" x14ac:dyDescent="0.25">
      <c r="A33" s="305" t="s">
        <v>238</v>
      </c>
      <c r="B33" s="324"/>
      <c r="C33" s="325"/>
      <c r="D33" s="323" t="s">
        <v>22</v>
      </c>
      <c r="E33" s="342"/>
      <c r="F33" s="343"/>
      <c r="G33" s="323" t="s">
        <v>119</v>
      </c>
      <c r="H33" s="324"/>
      <c r="I33" s="325"/>
      <c r="J33" s="332">
        <v>5350489.7300000004</v>
      </c>
      <c r="K33" s="323" t="s">
        <v>8</v>
      </c>
      <c r="L33" s="353"/>
      <c r="M33" s="52"/>
    </row>
    <row r="34" spans="1:17" x14ac:dyDescent="0.25">
      <c r="A34" s="355"/>
      <c r="B34" s="327"/>
      <c r="C34" s="328"/>
      <c r="D34" s="344"/>
      <c r="E34" s="345"/>
      <c r="F34" s="346"/>
      <c r="G34" s="326"/>
      <c r="H34" s="327"/>
      <c r="I34" s="328"/>
      <c r="J34" s="333"/>
      <c r="K34" s="344"/>
      <c r="L34" s="353"/>
    </row>
    <row r="35" spans="1:17" ht="75.75" customHeight="1" x14ac:dyDescent="0.25">
      <c r="A35" s="355"/>
      <c r="B35" s="327"/>
      <c r="C35" s="328"/>
      <c r="D35" s="344"/>
      <c r="E35" s="345"/>
      <c r="F35" s="346"/>
      <c r="G35" s="326"/>
      <c r="H35" s="327"/>
      <c r="I35" s="328"/>
      <c r="J35" s="333"/>
      <c r="K35" s="344"/>
      <c r="L35" s="353"/>
    </row>
    <row r="36" spans="1:17" ht="6.75" customHeight="1" x14ac:dyDescent="0.25">
      <c r="A36" s="356"/>
      <c r="B36" s="330"/>
      <c r="C36" s="331"/>
      <c r="D36" s="347"/>
      <c r="E36" s="348"/>
      <c r="F36" s="349"/>
      <c r="G36" s="329"/>
      <c r="H36" s="330"/>
      <c r="I36" s="331"/>
      <c r="J36" s="334"/>
      <c r="K36" s="347"/>
      <c r="L36" s="353"/>
    </row>
    <row r="37" spans="1:17" ht="15" customHeight="1" x14ac:dyDescent="0.25">
      <c r="A37" s="305" t="s">
        <v>21</v>
      </c>
      <c r="B37" s="306"/>
      <c r="C37" s="307"/>
      <c r="D37" s="323" t="s">
        <v>22</v>
      </c>
      <c r="E37" s="342"/>
      <c r="F37" s="343"/>
      <c r="G37" s="323" t="s">
        <v>120</v>
      </c>
      <c r="H37" s="342"/>
      <c r="I37" s="343"/>
      <c r="J37" s="332">
        <v>31809.95</v>
      </c>
      <c r="K37" s="323" t="s">
        <v>8</v>
      </c>
      <c r="L37" s="353"/>
      <c r="M37" s="392" t="s">
        <v>25</v>
      </c>
    </row>
    <row r="38" spans="1:17" x14ac:dyDescent="0.25">
      <c r="A38" s="308"/>
      <c r="B38" s="309"/>
      <c r="C38" s="310"/>
      <c r="D38" s="344"/>
      <c r="E38" s="345"/>
      <c r="F38" s="346"/>
      <c r="G38" s="344"/>
      <c r="H38" s="345"/>
      <c r="I38" s="346"/>
      <c r="J38" s="333"/>
      <c r="K38" s="344"/>
      <c r="L38" s="353"/>
      <c r="M38" s="392"/>
    </row>
    <row r="39" spans="1:17" x14ac:dyDescent="0.25">
      <c r="A39" s="308"/>
      <c r="B39" s="309"/>
      <c r="C39" s="310"/>
      <c r="D39" s="344"/>
      <c r="E39" s="345"/>
      <c r="F39" s="346"/>
      <c r="G39" s="344"/>
      <c r="H39" s="345"/>
      <c r="I39" s="346"/>
      <c r="J39" s="333"/>
      <c r="K39" s="344"/>
      <c r="L39" s="353"/>
    </row>
    <row r="40" spans="1:17" ht="82.5" customHeight="1" x14ac:dyDescent="0.25">
      <c r="A40" s="311"/>
      <c r="B40" s="312"/>
      <c r="C40" s="313"/>
      <c r="D40" s="347"/>
      <c r="E40" s="348"/>
      <c r="F40" s="349"/>
      <c r="G40" s="347"/>
      <c r="H40" s="348"/>
      <c r="I40" s="349"/>
      <c r="J40" s="334"/>
      <c r="K40" s="347"/>
      <c r="L40" s="354"/>
    </row>
    <row r="41" spans="1:17" ht="12.75" customHeight="1" x14ac:dyDescent="0.25">
      <c r="A41" s="305" t="s">
        <v>24</v>
      </c>
      <c r="B41" s="306"/>
      <c r="C41" s="307"/>
      <c r="D41" s="314" t="s">
        <v>23</v>
      </c>
      <c r="E41" s="315"/>
      <c r="F41" s="316"/>
      <c r="G41" s="323" t="s">
        <v>84</v>
      </c>
      <c r="H41" s="324"/>
      <c r="I41" s="325"/>
      <c r="J41" s="332">
        <v>15519386.77</v>
      </c>
      <c r="K41" s="335" t="s">
        <v>8</v>
      </c>
      <c r="L41" s="350" t="s">
        <v>342</v>
      </c>
      <c r="M41" s="60"/>
    </row>
    <row r="42" spans="1:17" ht="12.75" customHeight="1" x14ac:dyDescent="0.25">
      <c r="A42" s="308"/>
      <c r="B42" s="309"/>
      <c r="C42" s="310"/>
      <c r="D42" s="317"/>
      <c r="E42" s="318"/>
      <c r="F42" s="319"/>
      <c r="G42" s="326"/>
      <c r="H42" s="327"/>
      <c r="I42" s="328"/>
      <c r="J42" s="333"/>
      <c r="K42" s="335"/>
      <c r="L42" s="350"/>
      <c r="M42" s="88"/>
    </row>
    <row r="43" spans="1:17" ht="57.75" customHeight="1" x14ac:dyDescent="0.25">
      <c r="A43" s="308"/>
      <c r="B43" s="309"/>
      <c r="C43" s="310"/>
      <c r="D43" s="317"/>
      <c r="E43" s="318"/>
      <c r="F43" s="319"/>
      <c r="G43" s="326"/>
      <c r="H43" s="327"/>
      <c r="I43" s="328"/>
      <c r="J43" s="333"/>
      <c r="K43" s="335"/>
      <c r="L43" s="350"/>
      <c r="M43" s="275"/>
    </row>
    <row r="44" spans="1:17" ht="5.25" customHeight="1" x14ac:dyDescent="0.25">
      <c r="A44" s="311"/>
      <c r="B44" s="312"/>
      <c r="C44" s="313"/>
      <c r="D44" s="320"/>
      <c r="E44" s="321"/>
      <c r="F44" s="322"/>
      <c r="G44" s="329"/>
      <c r="H44" s="330"/>
      <c r="I44" s="331"/>
      <c r="J44" s="334"/>
      <c r="K44" s="335"/>
      <c r="L44" s="350"/>
      <c r="M44" s="88"/>
    </row>
    <row r="45" spans="1:17" ht="29.25" customHeight="1" thickBot="1" x14ac:dyDescent="0.3">
      <c r="A45" s="336" t="s">
        <v>60</v>
      </c>
      <c r="B45" s="337"/>
      <c r="C45" s="337"/>
      <c r="D45" s="337"/>
      <c r="E45" s="337"/>
      <c r="F45" s="338"/>
      <c r="G45" s="339" t="s">
        <v>20</v>
      </c>
      <c r="H45" s="340"/>
      <c r="I45" s="341"/>
      <c r="J45" s="43">
        <f>SUM(J29+J33+J37+J41)</f>
        <v>77396468.959999993</v>
      </c>
      <c r="K45" s="20"/>
      <c r="L45" s="285"/>
      <c r="M45" s="284"/>
      <c r="Q45" s="170"/>
    </row>
    <row r="46" spans="1:17" ht="10.5" customHeight="1" thickBot="1" x14ac:dyDescent="0.3">
      <c r="M46" s="60"/>
    </row>
    <row r="47" spans="1:17" ht="24.75" customHeight="1" thickBot="1" x14ac:dyDescent="0.3">
      <c r="A47" s="45"/>
      <c r="B47" s="46" t="s">
        <v>63</v>
      </c>
      <c r="C47" s="46"/>
      <c r="D47" s="46"/>
      <c r="E47" s="46"/>
      <c r="F47" s="50"/>
      <c r="G47" s="304" t="str">
        <f>Portada!A22</f>
        <v>Fecha: 28 de agosto del 2020</v>
      </c>
      <c r="H47" s="304"/>
      <c r="I47" s="304"/>
      <c r="J47" s="62">
        <f>+J45+J23</f>
        <v>289157170.56</v>
      </c>
      <c r="K47" s="63"/>
      <c r="L47" s="246"/>
      <c r="M47" s="65"/>
    </row>
    <row r="48" spans="1:17" ht="10.5" customHeight="1" x14ac:dyDescent="0.25">
      <c r="M48" s="64"/>
    </row>
    <row r="49" spans="13:13" ht="15.75" customHeight="1" x14ac:dyDescent="0.25">
      <c r="M49" s="392" t="s">
        <v>26</v>
      </c>
    </row>
    <row r="50" spans="13:13" ht="15" customHeight="1" x14ac:dyDescent="0.25">
      <c r="M50" s="392"/>
    </row>
  </sheetData>
  <mergeCells count="59">
    <mergeCell ref="M37:M38"/>
    <mergeCell ref="M49:M50"/>
    <mergeCell ref="A15:C18"/>
    <mergeCell ref="D15:F18"/>
    <mergeCell ref="G15:I18"/>
    <mergeCell ref="J15:J18"/>
    <mergeCell ref="K15:K18"/>
    <mergeCell ref="A24:E24"/>
    <mergeCell ref="A19:C22"/>
    <mergeCell ref="D19:F22"/>
    <mergeCell ref="G19:I22"/>
    <mergeCell ref="K19:K22"/>
    <mergeCell ref="J19:J22"/>
    <mergeCell ref="A23:F23"/>
    <mergeCell ref="G23:I23"/>
    <mergeCell ref="M20:M22"/>
    <mergeCell ref="A29:C32"/>
    <mergeCell ref="A1:K2"/>
    <mergeCell ref="A3:K4"/>
    <mergeCell ref="A5:K6"/>
    <mergeCell ref="A7:C10"/>
    <mergeCell ref="D7:I8"/>
    <mergeCell ref="K7:K10"/>
    <mergeCell ref="D9:F10"/>
    <mergeCell ref="G9:I10"/>
    <mergeCell ref="J7:J10"/>
    <mergeCell ref="A11:C14"/>
    <mergeCell ref="D11:F14"/>
    <mergeCell ref="G11:I14"/>
    <mergeCell ref="J11:J14"/>
    <mergeCell ref="K11:K14"/>
    <mergeCell ref="A33:C36"/>
    <mergeCell ref="D33:F36"/>
    <mergeCell ref="G33:I36"/>
    <mergeCell ref="J33:J36"/>
    <mergeCell ref="K33:K36"/>
    <mergeCell ref="L41:L44"/>
    <mergeCell ref="L19:L22"/>
    <mergeCell ref="D29:F32"/>
    <mergeCell ref="G29:I32"/>
    <mergeCell ref="J29:J32"/>
    <mergeCell ref="K29:K32"/>
    <mergeCell ref="L29:L40"/>
    <mergeCell ref="L11:L18"/>
    <mergeCell ref="A26:L27"/>
    <mergeCell ref="L7:L10"/>
    <mergeCell ref="G47:I47"/>
    <mergeCell ref="A41:C44"/>
    <mergeCell ref="D41:F44"/>
    <mergeCell ref="G41:I44"/>
    <mergeCell ref="J41:J44"/>
    <mergeCell ref="K41:K44"/>
    <mergeCell ref="A45:F45"/>
    <mergeCell ref="G45:I45"/>
    <mergeCell ref="A37:C40"/>
    <mergeCell ref="D37:F40"/>
    <mergeCell ref="G37:I40"/>
    <mergeCell ref="J37:J40"/>
    <mergeCell ref="K37:K40"/>
  </mergeCells>
  <pageMargins left="0.23622047244094491" right="0.31496062992125984" top="0.31496062992125984" bottom="0.31496062992125984" header="0.31496062992125984" footer="0.31496062992125984"/>
  <pageSetup scale="75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topLeftCell="E110" zoomScale="90" zoomScaleNormal="90" workbookViewId="0">
      <selection activeCell="M87" sqref="M87:M91"/>
    </sheetView>
  </sheetViews>
  <sheetFormatPr baseColWidth="10" defaultColWidth="11.42578125" defaultRowHeight="15" x14ac:dyDescent="0.25"/>
  <cols>
    <col min="1" max="3" width="10.28515625" customWidth="1"/>
    <col min="4" max="5" width="16.7109375" customWidth="1"/>
    <col min="6" max="6" width="18" customWidth="1"/>
    <col min="7" max="8" width="13" customWidth="1"/>
    <col min="9" max="9" width="8.5703125" customWidth="1"/>
    <col min="10" max="11" width="5.7109375" customWidth="1"/>
    <col min="12" max="12" width="5.5703125" customWidth="1"/>
    <col min="13" max="13" width="10.28515625" bestFit="1" customWidth="1"/>
    <col min="14" max="14" width="21.85546875" customWidth="1"/>
    <col min="15" max="15" width="3.140625" style="11" customWidth="1"/>
    <col min="17" max="17" width="20.85546875" style="177" customWidth="1"/>
    <col min="18" max="18" width="21.140625" style="177" customWidth="1"/>
  </cols>
  <sheetData>
    <row r="1" spans="1:18" s="1" customFormat="1" ht="20.25" x14ac:dyDescent="0.25">
      <c r="A1" s="475" t="s">
        <v>0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239"/>
      <c r="O1" s="8"/>
      <c r="Q1" s="175"/>
      <c r="R1" s="175"/>
    </row>
    <row r="2" spans="1:18" s="1" customFormat="1" ht="20.25" x14ac:dyDescent="0.25">
      <c r="A2" s="477"/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239"/>
      <c r="O2" s="8"/>
      <c r="Q2" s="175"/>
      <c r="R2" s="175"/>
    </row>
    <row r="3" spans="1:18" s="1" customFormat="1" ht="10.5" customHeight="1" x14ac:dyDescent="0.25">
      <c r="A3" s="361" t="str">
        <f>'I Admi'!A3:K4</f>
        <v xml:space="preserve">PLAN ANUAL OPERATIVO DEL PRESUPUESTO ORDINARIO   2021 "CONSOLIDADO" </v>
      </c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230"/>
      <c r="O3" s="9"/>
      <c r="Q3" s="175"/>
      <c r="R3" s="175"/>
    </row>
    <row r="4" spans="1:18" s="1" customFormat="1" ht="10.5" customHeight="1" x14ac:dyDescent="0.25">
      <c r="A4" s="361"/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230"/>
      <c r="O4" s="9"/>
      <c r="Q4" s="175"/>
      <c r="R4" s="175"/>
    </row>
    <row r="5" spans="1:18" s="2" customFormat="1" ht="8.25" customHeight="1" x14ac:dyDescent="0.2">
      <c r="A5" s="454" t="s">
        <v>1</v>
      </c>
      <c r="B5" s="455"/>
      <c r="C5" s="456"/>
      <c r="D5" s="457" t="s">
        <v>2</v>
      </c>
      <c r="E5" s="455"/>
      <c r="F5" s="455"/>
      <c r="G5" s="455"/>
      <c r="H5" s="455"/>
      <c r="I5" s="456"/>
      <c r="J5" s="457" t="s">
        <v>3</v>
      </c>
      <c r="K5" s="455"/>
      <c r="L5" s="456"/>
      <c r="M5" s="457" t="s">
        <v>4</v>
      </c>
      <c r="N5" s="407" t="s">
        <v>340</v>
      </c>
      <c r="O5" s="10"/>
      <c r="Q5" s="176"/>
      <c r="R5" s="176"/>
    </row>
    <row r="6" spans="1:18" s="2" customFormat="1" ht="8.25" customHeight="1" x14ac:dyDescent="0.2">
      <c r="A6" s="365"/>
      <c r="B6" s="366"/>
      <c r="C6" s="367"/>
      <c r="D6" s="372"/>
      <c r="E6" s="369"/>
      <c r="F6" s="369"/>
      <c r="G6" s="369"/>
      <c r="H6" s="369"/>
      <c r="I6" s="370"/>
      <c r="J6" s="371"/>
      <c r="K6" s="366"/>
      <c r="L6" s="367"/>
      <c r="M6" s="371"/>
      <c r="N6" s="407"/>
      <c r="O6" s="10"/>
      <c r="Q6" s="176"/>
      <c r="R6" s="176"/>
    </row>
    <row r="7" spans="1:18" s="2" customFormat="1" ht="8.25" customHeight="1" x14ac:dyDescent="0.2">
      <c r="A7" s="365"/>
      <c r="B7" s="366"/>
      <c r="C7" s="367"/>
      <c r="D7" s="373" t="s">
        <v>6</v>
      </c>
      <c r="E7" s="373"/>
      <c r="F7" s="373"/>
      <c r="G7" s="374" t="s">
        <v>7</v>
      </c>
      <c r="H7" s="375"/>
      <c r="I7" s="376"/>
      <c r="J7" s="371"/>
      <c r="K7" s="366"/>
      <c r="L7" s="367"/>
      <c r="M7" s="371"/>
      <c r="N7" s="407"/>
      <c r="O7" s="10"/>
      <c r="Q7" s="176"/>
      <c r="R7" s="176"/>
    </row>
    <row r="8" spans="1:18" s="2" customFormat="1" ht="8.25" customHeight="1" thickBot="1" x14ac:dyDescent="0.25">
      <c r="A8" s="479"/>
      <c r="B8" s="480"/>
      <c r="C8" s="481"/>
      <c r="D8" s="471"/>
      <c r="E8" s="471"/>
      <c r="F8" s="471"/>
      <c r="G8" s="472"/>
      <c r="H8" s="473"/>
      <c r="I8" s="474"/>
      <c r="J8" s="482"/>
      <c r="K8" s="480"/>
      <c r="L8" s="481"/>
      <c r="M8" s="482"/>
      <c r="N8" s="408"/>
      <c r="O8" s="10"/>
      <c r="Q8" s="176"/>
      <c r="R8" s="176"/>
    </row>
    <row r="9" spans="1:18" s="2" customFormat="1" ht="41.25" customHeight="1" thickBot="1" x14ac:dyDescent="0.25">
      <c r="A9" s="7"/>
      <c r="B9" s="7"/>
      <c r="C9" s="7"/>
      <c r="D9" s="5"/>
      <c r="E9" s="5"/>
      <c r="F9" s="5"/>
      <c r="G9" s="6"/>
      <c r="H9" s="6"/>
      <c r="I9" s="6"/>
      <c r="J9" s="7"/>
      <c r="K9" s="7"/>
      <c r="L9" s="7"/>
      <c r="M9" s="7"/>
      <c r="N9" s="237"/>
      <c r="O9" s="10"/>
      <c r="Q9" s="176"/>
      <c r="R9" s="176"/>
    </row>
    <row r="10" spans="1:18" s="2" customFormat="1" ht="21" customHeight="1" x14ac:dyDescent="0.2">
      <c r="A10" s="414" t="s">
        <v>77</v>
      </c>
      <c r="B10" s="415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6"/>
      <c r="O10" s="10"/>
      <c r="Q10" s="176"/>
      <c r="R10" s="176"/>
    </row>
    <row r="11" spans="1:18" s="2" customFormat="1" ht="10.5" customHeight="1" x14ac:dyDescent="0.2">
      <c r="A11" s="305" t="s">
        <v>57</v>
      </c>
      <c r="B11" s="306"/>
      <c r="C11" s="307"/>
      <c r="D11" s="314" t="s">
        <v>58</v>
      </c>
      <c r="E11" s="315"/>
      <c r="F11" s="316"/>
      <c r="G11" s="314" t="s">
        <v>338</v>
      </c>
      <c r="H11" s="315"/>
      <c r="I11" s="316"/>
      <c r="J11" s="429">
        <v>35145000</v>
      </c>
      <c r="K11" s="430"/>
      <c r="L11" s="431"/>
      <c r="M11" s="438" t="s">
        <v>8</v>
      </c>
      <c r="N11" s="410" t="s">
        <v>353</v>
      </c>
      <c r="O11" s="10"/>
      <c r="Q11" s="176"/>
      <c r="R11" s="176"/>
    </row>
    <row r="12" spans="1:18" s="2" customFormat="1" ht="10.5" customHeight="1" x14ac:dyDescent="0.2">
      <c r="A12" s="308"/>
      <c r="B12" s="309"/>
      <c r="C12" s="310"/>
      <c r="D12" s="317"/>
      <c r="E12" s="318"/>
      <c r="F12" s="319"/>
      <c r="G12" s="317"/>
      <c r="H12" s="318"/>
      <c r="I12" s="319"/>
      <c r="J12" s="432"/>
      <c r="K12" s="433"/>
      <c r="L12" s="434"/>
      <c r="M12" s="439"/>
      <c r="N12" s="411"/>
      <c r="O12" s="10"/>
      <c r="Q12" s="176"/>
      <c r="R12" s="176"/>
    </row>
    <row r="13" spans="1:18" s="2" customFormat="1" ht="10.5" customHeight="1" x14ac:dyDescent="0.2">
      <c r="A13" s="308"/>
      <c r="B13" s="309"/>
      <c r="C13" s="310"/>
      <c r="D13" s="317"/>
      <c r="E13" s="318"/>
      <c r="F13" s="319"/>
      <c r="G13" s="317"/>
      <c r="H13" s="318"/>
      <c r="I13" s="319"/>
      <c r="J13" s="432"/>
      <c r="K13" s="433"/>
      <c r="L13" s="434"/>
      <c r="M13" s="439"/>
      <c r="N13" s="411"/>
      <c r="O13" s="10"/>
      <c r="Q13" s="176"/>
      <c r="R13" s="176"/>
    </row>
    <row r="14" spans="1:18" s="2" customFormat="1" ht="10.5" customHeight="1" x14ac:dyDescent="0.2">
      <c r="A14" s="311"/>
      <c r="B14" s="312"/>
      <c r="C14" s="313"/>
      <c r="D14" s="320"/>
      <c r="E14" s="321"/>
      <c r="F14" s="322"/>
      <c r="G14" s="320"/>
      <c r="H14" s="321"/>
      <c r="I14" s="322"/>
      <c r="J14" s="435"/>
      <c r="K14" s="436"/>
      <c r="L14" s="437"/>
      <c r="M14" s="440"/>
      <c r="N14" s="411"/>
      <c r="O14" s="10"/>
      <c r="Q14" s="176"/>
      <c r="R14" s="176"/>
    </row>
    <row r="15" spans="1:18" s="2" customFormat="1" ht="11.25" customHeight="1" x14ac:dyDescent="0.2">
      <c r="A15" s="305" t="s">
        <v>11</v>
      </c>
      <c r="B15" s="306"/>
      <c r="C15" s="307"/>
      <c r="D15" s="314" t="s">
        <v>137</v>
      </c>
      <c r="E15" s="315"/>
      <c r="F15" s="316"/>
      <c r="G15" s="314" t="s">
        <v>339</v>
      </c>
      <c r="H15" s="315"/>
      <c r="I15" s="316"/>
      <c r="J15" s="429">
        <v>73500000</v>
      </c>
      <c r="K15" s="430"/>
      <c r="L15" s="431"/>
      <c r="M15" s="438" t="s">
        <v>8</v>
      </c>
      <c r="N15" s="411"/>
      <c r="O15" s="10"/>
      <c r="Q15" s="176"/>
      <c r="R15" s="176"/>
    </row>
    <row r="16" spans="1:18" s="2" customFormat="1" ht="11.25" customHeight="1" x14ac:dyDescent="0.2">
      <c r="A16" s="308"/>
      <c r="B16" s="309"/>
      <c r="C16" s="310"/>
      <c r="D16" s="317"/>
      <c r="E16" s="318"/>
      <c r="F16" s="319"/>
      <c r="G16" s="317"/>
      <c r="H16" s="318"/>
      <c r="I16" s="319"/>
      <c r="J16" s="432"/>
      <c r="K16" s="433"/>
      <c r="L16" s="434"/>
      <c r="M16" s="439"/>
      <c r="N16" s="411"/>
      <c r="O16" s="10"/>
      <c r="Q16" s="176"/>
      <c r="R16" s="176"/>
    </row>
    <row r="17" spans="1:18" s="2" customFormat="1" ht="11.25" customHeight="1" x14ac:dyDescent="0.2">
      <c r="A17" s="308"/>
      <c r="B17" s="309"/>
      <c r="C17" s="310"/>
      <c r="D17" s="317"/>
      <c r="E17" s="318"/>
      <c r="F17" s="319"/>
      <c r="G17" s="317"/>
      <c r="H17" s="318"/>
      <c r="I17" s="319"/>
      <c r="J17" s="432"/>
      <c r="K17" s="433"/>
      <c r="L17" s="434"/>
      <c r="M17" s="439"/>
      <c r="N17" s="411"/>
      <c r="O17" s="10"/>
      <c r="Q17" s="176"/>
      <c r="R17" s="176"/>
    </row>
    <row r="18" spans="1:18" s="2" customFormat="1" ht="21" customHeight="1" x14ac:dyDescent="0.2">
      <c r="A18" s="311"/>
      <c r="B18" s="312"/>
      <c r="C18" s="313"/>
      <c r="D18" s="320"/>
      <c r="E18" s="321"/>
      <c r="F18" s="322"/>
      <c r="G18" s="320"/>
      <c r="H18" s="321"/>
      <c r="I18" s="322"/>
      <c r="J18" s="435"/>
      <c r="K18" s="436"/>
      <c r="L18" s="437"/>
      <c r="M18" s="440"/>
      <c r="N18" s="412"/>
      <c r="O18" s="10"/>
      <c r="Q18" s="176"/>
      <c r="R18" s="176"/>
    </row>
    <row r="19" spans="1:18" s="2" customFormat="1" ht="9.75" customHeight="1" x14ac:dyDescent="0.2">
      <c r="A19" s="305" t="s">
        <v>12</v>
      </c>
      <c r="B19" s="306"/>
      <c r="C19" s="307"/>
      <c r="D19" s="314" t="s">
        <v>126</v>
      </c>
      <c r="E19" s="315"/>
      <c r="F19" s="316"/>
      <c r="G19" s="314" t="s">
        <v>211</v>
      </c>
      <c r="H19" s="315"/>
      <c r="I19" s="316"/>
      <c r="J19" s="429">
        <v>398739.24</v>
      </c>
      <c r="K19" s="430"/>
      <c r="L19" s="431"/>
      <c r="M19" s="438" t="s">
        <v>8</v>
      </c>
      <c r="N19" s="296" t="s">
        <v>355</v>
      </c>
      <c r="O19" s="10"/>
      <c r="Q19" s="176"/>
      <c r="R19" s="176"/>
    </row>
    <row r="20" spans="1:18" s="2" customFormat="1" ht="9.75" customHeight="1" x14ac:dyDescent="0.2">
      <c r="A20" s="308"/>
      <c r="B20" s="309"/>
      <c r="C20" s="310"/>
      <c r="D20" s="317"/>
      <c r="E20" s="318"/>
      <c r="F20" s="319"/>
      <c r="G20" s="317"/>
      <c r="H20" s="318"/>
      <c r="I20" s="319"/>
      <c r="J20" s="432"/>
      <c r="K20" s="433"/>
      <c r="L20" s="434"/>
      <c r="M20" s="439"/>
      <c r="N20" s="297"/>
      <c r="O20" s="10"/>
      <c r="Q20" s="176"/>
      <c r="R20" s="176"/>
    </row>
    <row r="21" spans="1:18" s="2" customFormat="1" ht="9.75" customHeight="1" x14ac:dyDescent="0.2">
      <c r="A21" s="308"/>
      <c r="B21" s="309"/>
      <c r="C21" s="310"/>
      <c r="D21" s="317"/>
      <c r="E21" s="318"/>
      <c r="F21" s="319"/>
      <c r="G21" s="317"/>
      <c r="H21" s="318"/>
      <c r="I21" s="319"/>
      <c r="J21" s="432"/>
      <c r="K21" s="433"/>
      <c r="L21" s="434"/>
      <c r="M21" s="439"/>
      <c r="N21" s="297"/>
      <c r="O21" s="10"/>
      <c r="Q21" s="176"/>
      <c r="R21" s="176"/>
    </row>
    <row r="22" spans="1:18" s="2" customFormat="1" ht="9.75" customHeight="1" x14ac:dyDescent="0.2">
      <c r="A22" s="311"/>
      <c r="B22" s="312"/>
      <c r="C22" s="313"/>
      <c r="D22" s="320"/>
      <c r="E22" s="321"/>
      <c r="F22" s="322"/>
      <c r="G22" s="320"/>
      <c r="H22" s="321"/>
      <c r="I22" s="322"/>
      <c r="J22" s="435"/>
      <c r="K22" s="436"/>
      <c r="L22" s="437"/>
      <c r="M22" s="440"/>
      <c r="N22" s="298"/>
      <c r="O22" s="10"/>
      <c r="Q22" s="176"/>
      <c r="R22" s="176"/>
    </row>
    <row r="23" spans="1:18" s="2" customFormat="1" ht="9" customHeight="1" x14ac:dyDescent="0.2">
      <c r="A23" s="305" t="s">
        <v>13</v>
      </c>
      <c r="B23" s="306"/>
      <c r="C23" s="307"/>
      <c r="D23" s="314" t="s">
        <v>127</v>
      </c>
      <c r="E23" s="315"/>
      <c r="F23" s="316"/>
      <c r="G23" s="314" t="s">
        <v>212</v>
      </c>
      <c r="H23" s="315"/>
      <c r="I23" s="316"/>
      <c r="J23" s="429">
        <v>15797500</v>
      </c>
      <c r="K23" s="430"/>
      <c r="L23" s="431"/>
      <c r="M23" s="438" t="s">
        <v>8</v>
      </c>
      <c r="N23" s="351" t="s">
        <v>354</v>
      </c>
      <c r="O23" s="10"/>
      <c r="Q23" s="176"/>
      <c r="R23" s="176"/>
    </row>
    <row r="24" spans="1:18" s="2" customFormat="1" ht="9" customHeight="1" x14ac:dyDescent="0.2">
      <c r="A24" s="308"/>
      <c r="B24" s="309"/>
      <c r="C24" s="310"/>
      <c r="D24" s="317"/>
      <c r="E24" s="318"/>
      <c r="F24" s="319"/>
      <c r="G24" s="317"/>
      <c r="H24" s="318"/>
      <c r="I24" s="319"/>
      <c r="J24" s="432"/>
      <c r="K24" s="433"/>
      <c r="L24" s="434"/>
      <c r="M24" s="439"/>
      <c r="N24" s="351"/>
      <c r="O24" s="10"/>
      <c r="Q24" s="176"/>
      <c r="R24" s="176"/>
    </row>
    <row r="25" spans="1:18" s="2" customFormat="1" ht="9" customHeight="1" x14ac:dyDescent="0.2">
      <c r="A25" s="308"/>
      <c r="B25" s="309"/>
      <c r="C25" s="310"/>
      <c r="D25" s="317"/>
      <c r="E25" s="318"/>
      <c r="F25" s="319"/>
      <c r="G25" s="317"/>
      <c r="H25" s="318"/>
      <c r="I25" s="319"/>
      <c r="J25" s="432"/>
      <c r="K25" s="433"/>
      <c r="L25" s="434"/>
      <c r="M25" s="439"/>
      <c r="N25" s="351"/>
      <c r="O25" s="10"/>
      <c r="Q25" s="176"/>
      <c r="R25" s="176"/>
    </row>
    <row r="26" spans="1:18" s="2" customFormat="1" ht="57" customHeight="1" thickBot="1" x14ac:dyDescent="0.25">
      <c r="A26" s="311"/>
      <c r="B26" s="312"/>
      <c r="C26" s="313"/>
      <c r="D26" s="320"/>
      <c r="E26" s="321"/>
      <c r="F26" s="322"/>
      <c r="G26" s="320"/>
      <c r="H26" s="321"/>
      <c r="I26" s="322"/>
      <c r="J26" s="435"/>
      <c r="K26" s="436"/>
      <c r="L26" s="437"/>
      <c r="M26" s="440"/>
      <c r="N26" s="409"/>
      <c r="O26" s="10"/>
      <c r="Q26" s="176"/>
      <c r="R26" s="176"/>
    </row>
    <row r="27" spans="1:18" s="2" customFormat="1" ht="9.75" customHeight="1" x14ac:dyDescent="0.2">
      <c r="A27" s="305" t="s">
        <v>14</v>
      </c>
      <c r="B27" s="306"/>
      <c r="C27" s="307"/>
      <c r="D27" s="314" t="s">
        <v>36</v>
      </c>
      <c r="E27" s="315"/>
      <c r="F27" s="316"/>
      <c r="G27" s="314" t="s">
        <v>15</v>
      </c>
      <c r="H27" s="315"/>
      <c r="I27" s="316"/>
      <c r="J27" s="429">
        <v>12921000</v>
      </c>
      <c r="K27" s="430"/>
      <c r="L27" s="431"/>
      <c r="M27" s="438" t="s">
        <v>8</v>
      </c>
      <c r="N27" s="296" t="s">
        <v>356</v>
      </c>
      <c r="O27" s="10"/>
      <c r="Q27" s="176"/>
      <c r="R27" s="176"/>
    </row>
    <row r="28" spans="1:18" s="2" customFormat="1" ht="9.75" customHeight="1" x14ac:dyDescent="0.2">
      <c r="A28" s="308"/>
      <c r="B28" s="309"/>
      <c r="C28" s="310"/>
      <c r="D28" s="317"/>
      <c r="E28" s="318"/>
      <c r="F28" s="319"/>
      <c r="G28" s="317"/>
      <c r="H28" s="318"/>
      <c r="I28" s="319"/>
      <c r="J28" s="432"/>
      <c r="K28" s="433"/>
      <c r="L28" s="434"/>
      <c r="M28" s="439"/>
      <c r="N28" s="297"/>
      <c r="O28" s="10"/>
      <c r="Q28" s="176"/>
      <c r="R28" s="176"/>
    </row>
    <row r="29" spans="1:18" s="2" customFormat="1" ht="9.75" customHeight="1" x14ac:dyDescent="0.2">
      <c r="A29" s="308"/>
      <c r="B29" s="309"/>
      <c r="C29" s="310"/>
      <c r="D29" s="317"/>
      <c r="E29" s="318"/>
      <c r="F29" s="319"/>
      <c r="G29" s="317"/>
      <c r="H29" s="318"/>
      <c r="I29" s="319"/>
      <c r="J29" s="432"/>
      <c r="K29" s="433"/>
      <c r="L29" s="434"/>
      <c r="M29" s="439"/>
      <c r="N29" s="297"/>
      <c r="O29" s="10"/>
      <c r="Q29" s="176"/>
      <c r="R29" s="176"/>
    </row>
    <row r="30" spans="1:18" s="2" customFormat="1" ht="83.25" customHeight="1" x14ac:dyDescent="0.2">
      <c r="A30" s="311"/>
      <c r="B30" s="312"/>
      <c r="C30" s="313"/>
      <c r="D30" s="320"/>
      <c r="E30" s="321"/>
      <c r="F30" s="322"/>
      <c r="G30" s="320"/>
      <c r="H30" s="321"/>
      <c r="I30" s="322"/>
      <c r="J30" s="435"/>
      <c r="K30" s="436"/>
      <c r="L30" s="437"/>
      <c r="M30" s="440"/>
      <c r="N30" s="298"/>
      <c r="O30" s="10"/>
      <c r="Q30" s="176"/>
      <c r="R30" s="176"/>
    </row>
    <row r="31" spans="1:18" s="2" customFormat="1" ht="7.5" customHeight="1" x14ac:dyDescent="0.2">
      <c r="A31" s="305" t="s">
        <v>207</v>
      </c>
      <c r="B31" s="306"/>
      <c r="C31" s="307"/>
      <c r="D31" s="314" t="s">
        <v>128</v>
      </c>
      <c r="E31" s="315"/>
      <c r="F31" s="316"/>
      <c r="G31" s="314" t="s">
        <v>206</v>
      </c>
      <c r="H31" s="315"/>
      <c r="I31" s="316"/>
      <c r="J31" s="429">
        <v>75621337.739999995</v>
      </c>
      <c r="K31" s="430"/>
      <c r="L31" s="431"/>
      <c r="M31" s="438" t="s">
        <v>8</v>
      </c>
      <c r="N31" s="410" t="s">
        <v>357</v>
      </c>
      <c r="O31" s="10"/>
      <c r="Q31" s="176"/>
      <c r="R31" s="176"/>
    </row>
    <row r="32" spans="1:18" s="2" customFormat="1" ht="7.5" customHeight="1" x14ac:dyDescent="0.2">
      <c r="A32" s="308"/>
      <c r="B32" s="309"/>
      <c r="C32" s="310"/>
      <c r="D32" s="317"/>
      <c r="E32" s="318"/>
      <c r="F32" s="319"/>
      <c r="G32" s="317"/>
      <c r="H32" s="318"/>
      <c r="I32" s="319"/>
      <c r="J32" s="432"/>
      <c r="K32" s="433"/>
      <c r="L32" s="434"/>
      <c r="M32" s="439"/>
      <c r="N32" s="411"/>
      <c r="O32" s="10"/>
      <c r="Q32" s="176"/>
      <c r="R32" s="176"/>
    </row>
    <row r="33" spans="1:18" s="2" customFormat="1" ht="7.5" customHeight="1" x14ac:dyDescent="0.2">
      <c r="A33" s="308"/>
      <c r="B33" s="309"/>
      <c r="C33" s="310"/>
      <c r="D33" s="317"/>
      <c r="E33" s="318"/>
      <c r="F33" s="319"/>
      <c r="G33" s="317"/>
      <c r="H33" s="318"/>
      <c r="I33" s="319"/>
      <c r="J33" s="432"/>
      <c r="K33" s="433"/>
      <c r="L33" s="434"/>
      <c r="M33" s="439"/>
      <c r="N33" s="411"/>
      <c r="O33" s="10"/>
      <c r="Q33" s="176"/>
      <c r="R33" s="176"/>
    </row>
    <row r="34" spans="1:18" s="2" customFormat="1" ht="77.25" customHeight="1" x14ac:dyDescent="0.2">
      <c r="A34" s="311"/>
      <c r="B34" s="312"/>
      <c r="C34" s="313"/>
      <c r="D34" s="320"/>
      <c r="E34" s="321"/>
      <c r="F34" s="322"/>
      <c r="G34" s="320"/>
      <c r="H34" s="321"/>
      <c r="I34" s="322"/>
      <c r="J34" s="435"/>
      <c r="K34" s="436"/>
      <c r="L34" s="437"/>
      <c r="M34" s="440"/>
      <c r="N34" s="411"/>
      <c r="O34" s="10"/>
      <c r="Q34" s="176"/>
      <c r="R34" s="176"/>
    </row>
    <row r="35" spans="1:18" s="2" customFormat="1" ht="7.5" customHeight="1" x14ac:dyDescent="0.2">
      <c r="A35" s="305" t="s">
        <v>208</v>
      </c>
      <c r="B35" s="306"/>
      <c r="C35" s="307"/>
      <c r="D35" s="314" t="s">
        <v>209</v>
      </c>
      <c r="E35" s="315"/>
      <c r="F35" s="316"/>
      <c r="G35" s="314" t="s">
        <v>206</v>
      </c>
      <c r="H35" s="315"/>
      <c r="I35" s="316"/>
      <c r="J35" s="429">
        <v>7500835.2000000002</v>
      </c>
      <c r="K35" s="430"/>
      <c r="L35" s="431"/>
      <c r="M35" s="438" t="s">
        <v>8</v>
      </c>
      <c r="N35" s="411"/>
      <c r="O35" s="10"/>
      <c r="Q35" s="176"/>
      <c r="R35" s="176"/>
    </row>
    <row r="36" spans="1:18" s="2" customFormat="1" ht="7.5" customHeight="1" x14ac:dyDescent="0.2">
      <c r="A36" s="308"/>
      <c r="B36" s="309"/>
      <c r="C36" s="310"/>
      <c r="D36" s="317"/>
      <c r="E36" s="318"/>
      <c r="F36" s="319"/>
      <c r="G36" s="317"/>
      <c r="H36" s="318"/>
      <c r="I36" s="319"/>
      <c r="J36" s="432"/>
      <c r="K36" s="433"/>
      <c r="L36" s="434"/>
      <c r="M36" s="439"/>
      <c r="N36" s="411"/>
      <c r="O36" s="10"/>
      <c r="Q36" s="176"/>
      <c r="R36" s="176"/>
    </row>
    <row r="37" spans="1:18" s="2" customFormat="1" ht="7.5" customHeight="1" x14ac:dyDescent="0.2">
      <c r="A37" s="308"/>
      <c r="B37" s="309"/>
      <c r="C37" s="310"/>
      <c r="D37" s="317"/>
      <c r="E37" s="318"/>
      <c r="F37" s="319"/>
      <c r="G37" s="317"/>
      <c r="H37" s="318"/>
      <c r="I37" s="319"/>
      <c r="J37" s="432"/>
      <c r="K37" s="433"/>
      <c r="L37" s="434"/>
      <c r="M37" s="439"/>
      <c r="N37" s="411"/>
      <c r="O37" s="10"/>
      <c r="Q37" s="176"/>
      <c r="R37" s="176"/>
    </row>
    <row r="38" spans="1:18" s="2" customFormat="1" ht="7.5" customHeight="1" x14ac:dyDescent="0.2">
      <c r="A38" s="311"/>
      <c r="B38" s="312"/>
      <c r="C38" s="313"/>
      <c r="D38" s="320"/>
      <c r="E38" s="321"/>
      <c r="F38" s="322"/>
      <c r="G38" s="320"/>
      <c r="H38" s="321"/>
      <c r="I38" s="322"/>
      <c r="J38" s="435"/>
      <c r="K38" s="436"/>
      <c r="L38" s="437"/>
      <c r="M38" s="440"/>
      <c r="N38" s="412"/>
      <c r="O38" s="10"/>
      <c r="Q38" s="176"/>
      <c r="R38" s="176"/>
    </row>
    <row r="39" spans="1:18" s="2" customFormat="1" ht="10.5" customHeight="1" x14ac:dyDescent="0.2">
      <c r="A39" s="420" t="s">
        <v>16</v>
      </c>
      <c r="B39" s="421"/>
      <c r="C39" s="422"/>
      <c r="D39" s="314" t="s">
        <v>17</v>
      </c>
      <c r="E39" s="315"/>
      <c r="F39" s="316"/>
      <c r="G39" s="314" t="s">
        <v>89</v>
      </c>
      <c r="H39" s="315"/>
      <c r="I39" s="316"/>
      <c r="J39" s="429">
        <v>250000</v>
      </c>
      <c r="K39" s="430"/>
      <c r="L39" s="431"/>
      <c r="M39" s="438" t="s">
        <v>8</v>
      </c>
      <c r="N39" s="296" t="s">
        <v>358</v>
      </c>
      <c r="O39" s="10"/>
      <c r="Q39" s="176"/>
      <c r="R39" s="176"/>
    </row>
    <row r="40" spans="1:18" s="2" customFormat="1" ht="10.5" customHeight="1" x14ac:dyDescent="0.2">
      <c r="A40" s="423"/>
      <c r="B40" s="424"/>
      <c r="C40" s="425"/>
      <c r="D40" s="317"/>
      <c r="E40" s="318"/>
      <c r="F40" s="319"/>
      <c r="G40" s="317"/>
      <c r="H40" s="318"/>
      <c r="I40" s="319"/>
      <c r="J40" s="432"/>
      <c r="K40" s="433"/>
      <c r="L40" s="434"/>
      <c r="M40" s="439"/>
      <c r="N40" s="297"/>
      <c r="O40" s="492" t="s">
        <v>27</v>
      </c>
      <c r="Q40" s="176"/>
      <c r="R40" s="176"/>
    </row>
    <row r="41" spans="1:18" s="2" customFormat="1" ht="10.5" customHeight="1" x14ac:dyDescent="0.2">
      <c r="A41" s="423"/>
      <c r="B41" s="424"/>
      <c r="C41" s="425"/>
      <c r="D41" s="317"/>
      <c r="E41" s="318"/>
      <c r="F41" s="319"/>
      <c r="G41" s="317"/>
      <c r="H41" s="318"/>
      <c r="I41" s="319"/>
      <c r="J41" s="432"/>
      <c r="K41" s="433"/>
      <c r="L41" s="434"/>
      <c r="M41" s="439"/>
      <c r="N41" s="297"/>
      <c r="O41" s="492"/>
      <c r="Q41" s="176"/>
      <c r="R41" s="176"/>
    </row>
    <row r="42" spans="1:18" s="2" customFormat="1" ht="46.5" customHeight="1" x14ac:dyDescent="0.2">
      <c r="A42" s="426"/>
      <c r="B42" s="427"/>
      <c r="C42" s="428"/>
      <c r="D42" s="320"/>
      <c r="E42" s="321"/>
      <c r="F42" s="322"/>
      <c r="G42" s="320"/>
      <c r="H42" s="321"/>
      <c r="I42" s="322"/>
      <c r="J42" s="435"/>
      <c r="K42" s="436"/>
      <c r="L42" s="437"/>
      <c r="M42" s="440"/>
      <c r="N42" s="298"/>
      <c r="O42" s="492"/>
      <c r="Q42" s="176"/>
      <c r="R42" s="176"/>
    </row>
    <row r="43" spans="1:18" s="2" customFormat="1" ht="11.25" customHeight="1" x14ac:dyDescent="0.2">
      <c r="A43" s="305" t="s">
        <v>18</v>
      </c>
      <c r="B43" s="306"/>
      <c r="C43" s="307"/>
      <c r="D43" s="314" t="s">
        <v>129</v>
      </c>
      <c r="E43" s="315"/>
      <c r="F43" s="316"/>
      <c r="G43" s="314" t="s">
        <v>210</v>
      </c>
      <c r="H43" s="315"/>
      <c r="I43" s="316"/>
      <c r="J43" s="429">
        <v>44622000</v>
      </c>
      <c r="K43" s="430"/>
      <c r="L43" s="431"/>
      <c r="M43" s="438" t="s">
        <v>8</v>
      </c>
      <c r="N43" s="296" t="s">
        <v>359</v>
      </c>
      <c r="O43" s="488"/>
      <c r="Q43" s="176"/>
      <c r="R43" s="176"/>
    </row>
    <row r="44" spans="1:18" s="2" customFormat="1" ht="11.25" customHeight="1" x14ac:dyDescent="0.2">
      <c r="A44" s="308"/>
      <c r="B44" s="309"/>
      <c r="C44" s="310"/>
      <c r="D44" s="317"/>
      <c r="E44" s="318"/>
      <c r="F44" s="319"/>
      <c r="G44" s="317"/>
      <c r="H44" s="318"/>
      <c r="I44" s="319"/>
      <c r="J44" s="432"/>
      <c r="K44" s="433"/>
      <c r="L44" s="434"/>
      <c r="M44" s="439"/>
      <c r="N44" s="297"/>
      <c r="O44" s="488"/>
      <c r="Q44" s="176"/>
      <c r="R44" s="176"/>
    </row>
    <row r="45" spans="1:18" ht="11.25" customHeight="1" x14ac:dyDescent="0.25">
      <c r="A45" s="308"/>
      <c r="B45" s="309"/>
      <c r="C45" s="310"/>
      <c r="D45" s="317"/>
      <c r="E45" s="318"/>
      <c r="F45" s="319"/>
      <c r="G45" s="317"/>
      <c r="H45" s="318"/>
      <c r="I45" s="319"/>
      <c r="J45" s="432"/>
      <c r="K45" s="433"/>
      <c r="L45" s="434"/>
      <c r="M45" s="439"/>
      <c r="N45" s="297"/>
      <c r="O45" s="488"/>
    </row>
    <row r="46" spans="1:18" ht="45.75" customHeight="1" x14ac:dyDescent="0.25">
      <c r="A46" s="311"/>
      <c r="B46" s="312"/>
      <c r="C46" s="313"/>
      <c r="D46" s="320"/>
      <c r="E46" s="321"/>
      <c r="F46" s="322"/>
      <c r="G46" s="320"/>
      <c r="H46" s="321"/>
      <c r="I46" s="322"/>
      <c r="J46" s="435"/>
      <c r="K46" s="436"/>
      <c r="L46" s="437"/>
      <c r="M46" s="440"/>
      <c r="N46" s="298"/>
      <c r="O46" s="488"/>
    </row>
    <row r="47" spans="1:18" ht="9.75" customHeight="1" x14ac:dyDescent="0.25">
      <c r="A47" s="305" t="s">
        <v>19</v>
      </c>
      <c r="B47" s="306"/>
      <c r="C47" s="307"/>
      <c r="D47" s="323" t="s">
        <v>28</v>
      </c>
      <c r="E47" s="342"/>
      <c r="F47" s="343"/>
      <c r="G47" s="323" t="s">
        <v>90</v>
      </c>
      <c r="H47" s="342"/>
      <c r="I47" s="343"/>
      <c r="J47" s="429">
        <v>405000</v>
      </c>
      <c r="K47" s="430"/>
      <c r="L47" s="431"/>
      <c r="M47" s="438" t="s">
        <v>8</v>
      </c>
      <c r="N47" s="296" t="s">
        <v>360</v>
      </c>
    </row>
    <row r="48" spans="1:18" ht="9.75" customHeight="1" x14ac:dyDescent="0.25">
      <c r="A48" s="308"/>
      <c r="B48" s="309"/>
      <c r="C48" s="310"/>
      <c r="D48" s="344"/>
      <c r="E48" s="345"/>
      <c r="F48" s="346"/>
      <c r="G48" s="344"/>
      <c r="H48" s="345"/>
      <c r="I48" s="346"/>
      <c r="J48" s="432"/>
      <c r="K48" s="433"/>
      <c r="L48" s="434"/>
      <c r="M48" s="439"/>
      <c r="N48" s="297"/>
    </row>
    <row r="49" spans="1:18" ht="9.75" customHeight="1" x14ac:dyDescent="0.25">
      <c r="A49" s="308"/>
      <c r="B49" s="309"/>
      <c r="C49" s="310"/>
      <c r="D49" s="344"/>
      <c r="E49" s="345"/>
      <c r="F49" s="346"/>
      <c r="G49" s="344"/>
      <c r="H49" s="345"/>
      <c r="I49" s="346"/>
      <c r="J49" s="432"/>
      <c r="K49" s="433"/>
      <c r="L49" s="434"/>
      <c r="M49" s="439"/>
      <c r="N49" s="297"/>
    </row>
    <row r="50" spans="1:18" ht="44.25" customHeight="1" x14ac:dyDescent="0.25">
      <c r="A50" s="311"/>
      <c r="B50" s="312"/>
      <c r="C50" s="313"/>
      <c r="D50" s="347"/>
      <c r="E50" s="348"/>
      <c r="F50" s="349"/>
      <c r="G50" s="347"/>
      <c r="H50" s="348"/>
      <c r="I50" s="349"/>
      <c r="J50" s="435"/>
      <c r="K50" s="436"/>
      <c r="L50" s="437"/>
      <c r="M50" s="440"/>
      <c r="N50" s="298"/>
    </row>
    <row r="51" spans="1:18" s="3" customFormat="1" ht="12.75" customHeight="1" x14ac:dyDescent="0.2">
      <c r="A51" s="305" t="s">
        <v>9</v>
      </c>
      <c r="B51" s="306"/>
      <c r="C51" s="307"/>
      <c r="D51" s="314" t="s">
        <v>130</v>
      </c>
      <c r="E51" s="315"/>
      <c r="F51" s="316"/>
      <c r="G51" s="314" t="s">
        <v>91</v>
      </c>
      <c r="H51" s="315"/>
      <c r="I51" s="316"/>
      <c r="J51" s="429">
        <v>7500000</v>
      </c>
      <c r="K51" s="430"/>
      <c r="L51" s="431"/>
      <c r="M51" s="438" t="s">
        <v>8</v>
      </c>
      <c r="N51" s="410" t="s">
        <v>361</v>
      </c>
      <c r="O51" s="13"/>
      <c r="Q51" s="178"/>
      <c r="R51" s="178"/>
    </row>
    <row r="52" spans="1:18" s="3" customFormat="1" ht="12.75" customHeight="1" x14ac:dyDescent="0.2">
      <c r="A52" s="308"/>
      <c r="B52" s="309"/>
      <c r="C52" s="310"/>
      <c r="D52" s="317"/>
      <c r="E52" s="318"/>
      <c r="F52" s="319"/>
      <c r="G52" s="317"/>
      <c r="H52" s="318"/>
      <c r="I52" s="319"/>
      <c r="J52" s="432"/>
      <c r="K52" s="433"/>
      <c r="L52" s="434"/>
      <c r="M52" s="439"/>
      <c r="N52" s="411"/>
      <c r="O52" s="13"/>
      <c r="Q52" s="178">
        <f>Q50-Q51</f>
        <v>0</v>
      </c>
      <c r="R52" s="178"/>
    </row>
    <row r="53" spans="1:18" s="3" customFormat="1" ht="12.75" customHeight="1" x14ac:dyDescent="0.2">
      <c r="A53" s="308"/>
      <c r="B53" s="309"/>
      <c r="C53" s="310"/>
      <c r="D53" s="317"/>
      <c r="E53" s="318"/>
      <c r="F53" s="319"/>
      <c r="G53" s="317"/>
      <c r="H53" s="318"/>
      <c r="I53" s="319"/>
      <c r="J53" s="432"/>
      <c r="K53" s="433"/>
      <c r="L53" s="434"/>
      <c r="M53" s="439"/>
      <c r="N53" s="411"/>
      <c r="O53" s="13"/>
      <c r="Q53" s="178"/>
      <c r="R53" s="178"/>
    </row>
    <row r="54" spans="1:18" s="3" customFormat="1" ht="33" customHeight="1" x14ac:dyDescent="0.2">
      <c r="A54" s="311"/>
      <c r="B54" s="312"/>
      <c r="C54" s="313"/>
      <c r="D54" s="320"/>
      <c r="E54" s="321"/>
      <c r="F54" s="322"/>
      <c r="G54" s="320"/>
      <c r="H54" s="321"/>
      <c r="I54" s="322"/>
      <c r="J54" s="435"/>
      <c r="K54" s="436"/>
      <c r="L54" s="437"/>
      <c r="M54" s="440"/>
      <c r="N54" s="412"/>
      <c r="Q54" s="178"/>
      <c r="R54" s="178"/>
    </row>
    <row r="55" spans="1:18" ht="23.25" customHeight="1" x14ac:dyDescent="0.25">
      <c r="A55" s="493" t="s">
        <v>10</v>
      </c>
      <c r="B55" s="494"/>
      <c r="C55" s="494"/>
      <c r="D55" s="494"/>
      <c r="E55" s="494"/>
      <c r="F55" s="495"/>
      <c r="G55" s="496" t="s">
        <v>20</v>
      </c>
      <c r="H55" s="497"/>
      <c r="I55" s="498"/>
      <c r="J55" s="499">
        <f>J51+J47+J43+J39+J35+J31+J27+J23+J19+J15+J11</f>
        <v>273661412.18000001</v>
      </c>
      <c r="K55" s="500"/>
      <c r="L55" s="501"/>
      <c r="M55" s="483"/>
      <c r="N55" s="484"/>
    </row>
    <row r="56" spans="1:18" ht="18.75" customHeight="1" thickBot="1" x14ac:dyDescent="0.3">
      <c r="A56" s="502" t="str">
        <f>'I Admi'!A24:E24</f>
        <v>Fecha: 28 de agosto del 2020</v>
      </c>
      <c r="B56" s="503"/>
      <c r="C56" s="503"/>
      <c r="D56" s="503"/>
      <c r="E56" s="503"/>
      <c r="F56" s="18"/>
      <c r="G56" s="18"/>
      <c r="H56" s="18"/>
      <c r="I56" s="19"/>
      <c r="J56" s="485"/>
      <c r="K56" s="486"/>
      <c r="L56" s="486"/>
      <c r="M56" s="486"/>
      <c r="N56" s="487"/>
    </row>
    <row r="57" spans="1:18" ht="13.5" customHeight="1" thickBot="1" x14ac:dyDescent="0.3">
      <c r="A57" s="12"/>
      <c r="B57" s="12"/>
      <c r="C57" s="12"/>
      <c r="D57" s="12"/>
      <c r="E57" s="12"/>
      <c r="F57" s="4"/>
      <c r="G57" s="4"/>
      <c r="H57" s="4"/>
      <c r="I57" s="4"/>
      <c r="J57" s="4"/>
      <c r="K57" s="4"/>
      <c r="L57" s="4"/>
      <c r="M57" s="4"/>
      <c r="N57" s="4"/>
      <c r="O57" s="65"/>
    </row>
    <row r="58" spans="1:18" ht="15" customHeight="1" x14ac:dyDescent="0.25">
      <c r="A58" s="447" t="s">
        <v>135</v>
      </c>
      <c r="B58" s="448"/>
      <c r="C58" s="448"/>
      <c r="D58" s="448"/>
      <c r="E58" s="448"/>
      <c r="F58" s="448"/>
      <c r="G58" s="448"/>
      <c r="H58" s="448"/>
      <c r="I58" s="448"/>
      <c r="J58" s="448"/>
      <c r="K58" s="448"/>
      <c r="L58" s="448"/>
      <c r="M58" s="449"/>
      <c r="N58" s="232"/>
      <c r="O58" s="67"/>
    </row>
    <row r="59" spans="1:18" ht="7.5" customHeight="1" x14ac:dyDescent="0.25">
      <c r="A59" s="299"/>
      <c r="B59" s="300"/>
      <c r="C59" s="300"/>
      <c r="D59" s="300"/>
      <c r="E59" s="300"/>
      <c r="F59" s="300"/>
      <c r="G59" s="300"/>
      <c r="H59" s="300"/>
      <c r="I59" s="300"/>
      <c r="J59" s="300"/>
      <c r="K59" s="300"/>
      <c r="L59" s="300"/>
      <c r="M59" s="301"/>
      <c r="N59" s="232"/>
      <c r="O59" s="67"/>
    </row>
    <row r="60" spans="1:18" ht="5.25" customHeight="1" x14ac:dyDescent="0.25">
      <c r="A60" s="361"/>
      <c r="B60" s="362"/>
      <c r="C60" s="362"/>
      <c r="D60" s="362"/>
      <c r="E60" s="362"/>
      <c r="F60" s="362"/>
      <c r="G60" s="362"/>
      <c r="H60" s="362"/>
      <c r="I60" s="362"/>
      <c r="J60" s="362"/>
      <c r="K60" s="362"/>
      <c r="L60" s="362"/>
      <c r="M60" s="450"/>
      <c r="N60" s="230"/>
      <c r="O60" s="40"/>
    </row>
    <row r="61" spans="1:18" ht="15.75" x14ac:dyDescent="0.25">
      <c r="A61" s="361" t="s">
        <v>138</v>
      </c>
      <c r="B61" s="362"/>
      <c r="C61" s="362"/>
      <c r="D61" s="362"/>
      <c r="E61" s="362"/>
      <c r="F61" s="362"/>
      <c r="G61" s="362"/>
      <c r="H61" s="362"/>
      <c r="I61" s="362"/>
      <c r="J61" s="362"/>
      <c r="K61" s="362"/>
      <c r="L61" s="362"/>
      <c r="M61" s="450"/>
      <c r="N61" s="230"/>
      <c r="O61" s="40"/>
    </row>
    <row r="62" spans="1:18" ht="1.5" customHeight="1" x14ac:dyDescent="0.25">
      <c r="A62" s="451"/>
      <c r="B62" s="452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3"/>
      <c r="N62" s="230"/>
      <c r="O62" s="40"/>
    </row>
    <row r="63" spans="1:18" ht="12.75" customHeight="1" x14ac:dyDescent="0.25">
      <c r="A63" s="454" t="s">
        <v>1</v>
      </c>
      <c r="B63" s="455"/>
      <c r="C63" s="456"/>
      <c r="D63" s="457" t="s">
        <v>2</v>
      </c>
      <c r="E63" s="455"/>
      <c r="F63" s="455"/>
      <c r="G63" s="455"/>
      <c r="H63" s="455"/>
      <c r="I63" s="456"/>
      <c r="J63" s="457" t="s">
        <v>3</v>
      </c>
      <c r="K63" s="455"/>
      <c r="L63" s="456"/>
      <c r="M63" s="458" t="s">
        <v>4</v>
      </c>
      <c r="N63" s="413" t="s">
        <v>340</v>
      </c>
      <c r="O63" s="40"/>
    </row>
    <row r="64" spans="1:18" ht="12.75" customHeight="1" x14ac:dyDescent="0.25">
      <c r="A64" s="365"/>
      <c r="B64" s="366"/>
      <c r="C64" s="367"/>
      <c r="D64" s="372"/>
      <c r="E64" s="369"/>
      <c r="F64" s="369"/>
      <c r="G64" s="369"/>
      <c r="H64" s="369"/>
      <c r="I64" s="370"/>
      <c r="J64" s="371"/>
      <c r="K64" s="366"/>
      <c r="L64" s="367"/>
      <c r="M64" s="459"/>
      <c r="N64" s="413"/>
      <c r="O64" s="40"/>
    </row>
    <row r="65" spans="1:15" ht="12.75" customHeight="1" x14ac:dyDescent="0.25">
      <c r="A65" s="365"/>
      <c r="B65" s="366"/>
      <c r="C65" s="367"/>
      <c r="D65" s="373" t="s">
        <v>6</v>
      </c>
      <c r="E65" s="373"/>
      <c r="F65" s="373"/>
      <c r="G65" s="374" t="s">
        <v>7</v>
      </c>
      <c r="H65" s="375"/>
      <c r="I65" s="376"/>
      <c r="J65" s="371"/>
      <c r="K65" s="366"/>
      <c r="L65" s="367"/>
      <c r="M65" s="459"/>
      <c r="N65" s="413"/>
      <c r="O65" s="40"/>
    </row>
    <row r="66" spans="1:15" ht="12.75" customHeight="1" x14ac:dyDescent="0.25">
      <c r="A66" s="368"/>
      <c r="B66" s="369"/>
      <c r="C66" s="370"/>
      <c r="D66" s="373"/>
      <c r="E66" s="373"/>
      <c r="F66" s="373"/>
      <c r="G66" s="377"/>
      <c r="H66" s="378"/>
      <c r="I66" s="379"/>
      <c r="J66" s="372"/>
      <c r="K66" s="369"/>
      <c r="L66" s="370"/>
      <c r="M66" s="460"/>
      <c r="N66" s="413"/>
      <c r="O66" s="40"/>
    </row>
    <row r="67" spans="1:15" ht="12.75" customHeight="1" x14ac:dyDescent="0.25">
      <c r="A67" s="463" t="s">
        <v>64</v>
      </c>
      <c r="B67" s="464"/>
      <c r="C67" s="464"/>
      <c r="D67" s="417" t="s">
        <v>279</v>
      </c>
      <c r="E67" s="417"/>
      <c r="F67" s="417"/>
      <c r="G67" s="417" t="s">
        <v>65</v>
      </c>
      <c r="H67" s="417"/>
      <c r="I67" s="417"/>
      <c r="J67" s="418">
        <v>5055595</v>
      </c>
      <c r="K67" s="418"/>
      <c r="L67" s="418"/>
      <c r="M67" s="419" t="s">
        <v>8</v>
      </c>
      <c r="N67" s="351" t="s">
        <v>345</v>
      </c>
      <c r="O67" s="40"/>
    </row>
    <row r="68" spans="1:15" ht="12.75" customHeight="1" x14ac:dyDescent="0.25">
      <c r="A68" s="463"/>
      <c r="B68" s="464"/>
      <c r="C68" s="464"/>
      <c r="D68" s="417"/>
      <c r="E68" s="417"/>
      <c r="F68" s="417"/>
      <c r="G68" s="417"/>
      <c r="H68" s="417"/>
      <c r="I68" s="417"/>
      <c r="J68" s="418"/>
      <c r="K68" s="418"/>
      <c r="L68" s="418"/>
      <c r="M68" s="419"/>
      <c r="N68" s="351"/>
      <c r="O68" s="40"/>
    </row>
    <row r="69" spans="1:15" ht="12.75" customHeight="1" x14ac:dyDescent="0.25">
      <c r="A69" s="463"/>
      <c r="B69" s="464"/>
      <c r="C69" s="464"/>
      <c r="D69" s="417"/>
      <c r="E69" s="417"/>
      <c r="F69" s="417"/>
      <c r="G69" s="417"/>
      <c r="H69" s="417"/>
      <c r="I69" s="417"/>
      <c r="J69" s="418"/>
      <c r="K69" s="418"/>
      <c r="L69" s="418"/>
      <c r="M69" s="419"/>
      <c r="N69" s="351"/>
      <c r="O69" s="40"/>
    </row>
    <row r="70" spans="1:15" ht="69.75" customHeight="1" x14ac:dyDescent="0.25">
      <c r="A70" s="463"/>
      <c r="B70" s="464"/>
      <c r="C70" s="464"/>
      <c r="D70" s="417"/>
      <c r="E70" s="417"/>
      <c r="F70" s="417"/>
      <c r="G70" s="417"/>
      <c r="H70" s="417"/>
      <c r="I70" s="417"/>
      <c r="J70" s="418"/>
      <c r="K70" s="418"/>
      <c r="L70" s="418"/>
      <c r="M70" s="419"/>
      <c r="N70" s="351"/>
      <c r="O70" s="40"/>
    </row>
    <row r="71" spans="1:15" ht="12.75" customHeight="1" x14ac:dyDescent="0.25">
      <c r="A71" s="463" t="s">
        <v>64</v>
      </c>
      <c r="B71" s="464"/>
      <c r="C71" s="464"/>
      <c r="D71" s="417" t="s">
        <v>121</v>
      </c>
      <c r="E71" s="417"/>
      <c r="F71" s="417"/>
      <c r="G71" s="417" t="s">
        <v>122</v>
      </c>
      <c r="H71" s="461"/>
      <c r="I71" s="461"/>
      <c r="J71" s="462">
        <v>500000</v>
      </c>
      <c r="K71" s="461"/>
      <c r="L71" s="461"/>
      <c r="M71" s="419"/>
      <c r="N71" s="410" t="s">
        <v>344</v>
      </c>
      <c r="O71" s="40"/>
    </row>
    <row r="72" spans="1:15" ht="12.75" customHeight="1" x14ac:dyDescent="0.25">
      <c r="A72" s="463"/>
      <c r="B72" s="464"/>
      <c r="C72" s="464"/>
      <c r="D72" s="417"/>
      <c r="E72" s="417"/>
      <c r="F72" s="417"/>
      <c r="G72" s="461"/>
      <c r="H72" s="461"/>
      <c r="I72" s="461"/>
      <c r="J72" s="461"/>
      <c r="K72" s="461"/>
      <c r="L72" s="461"/>
      <c r="M72" s="419"/>
      <c r="N72" s="411"/>
      <c r="O72" s="40"/>
    </row>
    <row r="73" spans="1:15" ht="12.75" customHeight="1" x14ac:dyDescent="0.25">
      <c r="A73" s="463"/>
      <c r="B73" s="464"/>
      <c r="C73" s="464"/>
      <c r="D73" s="417"/>
      <c r="E73" s="417"/>
      <c r="F73" s="417"/>
      <c r="G73" s="461"/>
      <c r="H73" s="461"/>
      <c r="I73" s="461"/>
      <c r="J73" s="461"/>
      <c r="K73" s="461"/>
      <c r="L73" s="461"/>
      <c r="M73" s="419"/>
      <c r="N73" s="411"/>
      <c r="O73" s="40"/>
    </row>
    <row r="74" spans="1:15" ht="12.75" customHeight="1" x14ac:dyDescent="0.25">
      <c r="A74" s="463"/>
      <c r="B74" s="464"/>
      <c r="C74" s="464"/>
      <c r="D74" s="417"/>
      <c r="E74" s="417"/>
      <c r="F74" s="417"/>
      <c r="G74" s="461"/>
      <c r="H74" s="461"/>
      <c r="I74" s="461"/>
      <c r="J74" s="461"/>
      <c r="K74" s="461"/>
      <c r="L74" s="461"/>
      <c r="M74" s="419"/>
      <c r="N74" s="411"/>
      <c r="O74" s="40"/>
    </row>
    <row r="75" spans="1:15" ht="12.75" customHeight="1" x14ac:dyDescent="0.25">
      <c r="A75" s="463" t="s">
        <v>64</v>
      </c>
      <c r="B75" s="464"/>
      <c r="C75" s="464"/>
      <c r="D75" s="417" t="s">
        <v>92</v>
      </c>
      <c r="E75" s="461"/>
      <c r="F75" s="461"/>
      <c r="G75" s="417" t="s">
        <v>93</v>
      </c>
      <c r="H75" s="461"/>
      <c r="I75" s="461"/>
      <c r="J75" s="418">
        <v>100000</v>
      </c>
      <c r="K75" s="418"/>
      <c r="L75" s="418"/>
      <c r="M75" s="419" t="s">
        <v>8</v>
      </c>
      <c r="N75" s="411"/>
      <c r="O75" s="40"/>
    </row>
    <row r="76" spans="1:15" ht="12.75" customHeight="1" x14ac:dyDescent="0.25">
      <c r="A76" s="463"/>
      <c r="B76" s="464"/>
      <c r="C76" s="464"/>
      <c r="D76" s="461"/>
      <c r="E76" s="461"/>
      <c r="F76" s="461"/>
      <c r="G76" s="461"/>
      <c r="H76" s="461"/>
      <c r="I76" s="461"/>
      <c r="J76" s="418"/>
      <c r="K76" s="418"/>
      <c r="L76" s="418"/>
      <c r="M76" s="419"/>
      <c r="N76" s="411"/>
      <c r="O76" s="40"/>
    </row>
    <row r="77" spans="1:15" ht="12.75" customHeight="1" x14ac:dyDescent="0.25">
      <c r="A77" s="463"/>
      <c r="B77" s="464"/>
      <c r="C77" s="464"/>
      <c r="D77" s="461"/>
      <c r="E77" s="461"/>
      <c r="F77" s="461"/>
      <c r="G77" s="461"/>
      <c r="H77" s="461"/>
      <c r="I77" s="461"/>
      <c r="J77" s="418"/>
      <c r="K77" s="418"/>
      <c r="L77" s="418"/>
      <c r="M77" s="419"/>
      <c r="N77" s="411"/>
      <c r="O77" s="40"/>
    </row>
    <row r="78" spans="1:15" ht="12.75" customHeight="1" x14ac:dyDescent="0.25">
      <c r="A78" s="463"/>
      <c r="B78" s="464"/>
      <c r="C78" s="464"/>
      <c r="D78" s="461"/>
      <c r="E78" s="461"/>
      <c r="F78" s="461"/>
      <c r="G78" s="461"/>
      <c r="H78" s="461"/>
      <c r="I78" s="461"/>
      <c r="J78" s="418"/>
      <c r="K78" s="418"/>
      <c r="L78" s="418"/>
      <c r="M78" s="419"/>
      <c r="N78" s="411"/>
      <c r="O78" s="40"/>
    </row>
    <row r="79" spans="1:15" ht="12.75" customHeight="1" x14ac:dyDescent="0.25">
      <c r="A79" s="463" t="s">
        <v>64</v>
      </c>
      <c r="B79" s="464"/>
      <c r="C79" s="464"/>
      <c r="D79" s="417" t="s">
        <v>280</v>
      </c>
      <c r="E79" s="461"/>
      <c r="F79" s="461"/>
      <c r="G79" s="417" t="s">
        <v>213</v>
      </c>
      <c r="H79" s="461"/>
      <c r="I79" s="461"/>
      <c r="J79" s="418">
        <v>344405</v>
      </c>
      <c r="K79" s="418"/>
      <c r="L79" s="418"/>
      <c r="M79" s="419" t="s">
        <v>8</v>
      </c>
      <c r="N79" s="411"/>
      <c r="O79" s="40"/>
    </row>
    <row r="80" spans="1:15" ht="12.75" customHeight="1" x14ac:dyDescent="0.25">
      <c r="A80" s="463"/>
      <c r="B80" s="464"/>
      <c r="C80" s="464"/>
      <c r="D80" s="461"/>
      <c r="E80" s="461"/>
      <c r="F80" s="461"/>
      <c r="G80" s="461"/>
      <c r="H80" s="461"/>
      <c r="I80" s="461"/>
      <c r="J80" s="418"/>
      <c r="K80" s="418"/>
      <c r="L80" s="418"/>
      <c r="M80" s="507"/>
      <c r="N80" s="411"/>
      <c r="O80" s="40"/>
    </row>
    <row r="81" spans="1:15" ht="12.75" customHeight="1" x14ac:dyDescent="0.25">
      <c r="A81" s="463"/>
      <c r="B81" s="464"/>
      <c r="C81" s="464"/>
      <c r="D81" s="461"/>
      <c r="E81" s="461"/>
      <c r="F81" s="461"/>
      <c r="G81" s="461"/>
      <c r="H81" s="461"/>
      <c r="I81" s="461"/>
      <c r="J81" s="418"/>
      <c r="K81" s="418"/>
      <c r="L81" s="418"/>
      <c r="M81" s="507"/>
      <c r="N81" s="411"/>
      <c r="O81" s="40"/>
    </row>
    <row r="82" spans="1:15" ht="12.75" customHeight="1" x14ac:dyDescent="0.25">
      <c r="A82" s="463"/>
      <c r="B82" s="464"/>
      <c r="C82" s="464"/>
      <c r="D82" s="461"/>
      <c r="E82" s="461"/>
      <c r="F82" s="461"/>
      <c r="G82" s="461"/>
      <c r="H82" s="461"/>
      <c r="I82" s="461"/>
      <c r="J82" s="418"/>
      <c r="K82" s="418"/>
      <c r="L82" s="418"/>
      <c r="M82" s="507"/>
      <c r="N82" s="412"/>
      <c r="O82" s="40"/>
    </row>
    <row r="83" spans="1:15" ht="12.75" customHeight="1" x14ac:dyDescent="0.25">
      <c r="A83" s="463" t="s">
        <v>66</v>
      </c>
      <c r="B83" s="464"/>
      <c r="C83" s="464"/>
      <c r="D83" s="417" t="s">
        <v>67</v>
      </c>
      <c r="E83" s="417"/>
      <c r="F83" s="417"/>
      <c r="G83" s="417" t="s">
        <v>68</v>
      </c>
      <c r="H83" s="417"/>
      <c r="I83" s="417"/>
      <c r="J83" s="418">
        <v>29811490</v>
      </c>
      <c r="K83" s="418"/>
      <c r="L83" s="418"/>
      <c r="M83" s="419" t="s">
        <v>8</v>
      </c>
      <c r="N83" s="510" t="s">
        <v>346</v>
      </c>
      <c r="O83" s="40"/>
    </row>
    <row r="84" spans="1:15" ht="12.75" customHeight="1" x14ac:dyDescent="0.25">
      <c r="A84" s="463"/>
      <c r="B84" s="464"/>
      <c r="C84" s="464"/>
      <c r="D84" s="417"/>
      <c r="E84" s="417"/>
      <c r="F84" s="417"/>
      <c r="G84" s="417"/>
      <c r="H84" s="417"/>
      <c r="I84" s="417"/>
      <c r="J84" s="418"/>
      <c r="K84" s="418"/>
      <c r="L84" s="418"/>
      <c r="M84" s="419"/>
      <c r="N84" s="511"/>
      <c r="O84" s="40"/>
    </row>
    <row r="85" spans="1:15" ht="12.75" customHeight="1" x14ac:dyDescent="0.25">
      <c r="A85" s="463"/>
      <c r="B85" s="464"/>
      <c r="C85" s="464"/>
      <c r="D85" s="417"/>
      <c r="E85" s="417"/>
      <c r="F85" s="417"/>
      <c r="G85" s="417"/>
      <c r="H85" s="417"/>
      <c r="I85" s="417"/>
      <c r="J85" s="418"/>
      <c r="K85" s="418"/>
      <c r="L85" s="418"/>
      <c r="M85" s="419"/>
      <c r="N85" s="511"/>
      <c r="O85" s="40"/>
    </row>
    <row r="86" spans="1:15" ht="81.75" customHeight="1" x14ac:dyDescent="0.25">
      <c r="A86" s="463"/>
      <c r="B86" s="464"/>
      <c r="C86" s="464"/>
      <c r="D86" s="417"/>
      <c r="E86" s="417"/>
      <c r="F86" s="417"/>
      <c r="G86" s="417"/>
      <c r="H86" s="417"/>
      <c r="I86" s="417"/>
      <c r="J86" s="418"/>
      <c r="K86" s="418"/>
      <c r="L86" s="418"/>
      <c r="M86" s="419"/>
      <c r="N86" s="511"/>
      <c r="O86" s="492" t="s">
        <v>102</v>
      </c>
    </row>
    <row r="87" spans="1:15" ht="12.75" customHeight="1" x14ac:dyDescent="0.25">
      <c r="A87" s="463" t="s">
        <v>66</v>
      </c>
      <c r="B87" s="461"/>
      <c r="C87" s="461"/>
      <c r="D87" s="489" t="s">
        <v>139</v>
      </c>
      <c r="E87" s="490"/>
      <c r="F87" s="490"/>
      <c r="G87" s="491" t="s">
        <v>85</v>
      </c>
      <c r="H87" s="491"/>
      <c r="I87" s="491"/>
      <c r="J87" s="418">
        <v>3000000</v>
      </c>
      <c r="K87" s="508"/>
      <c r="L87" s="508"/>
      <c r="M87" s="419" t="s">
        <v>69</v>
      </c>
      <c r="N87" s="511" t="s">
        <v>346</v>
      </c>
      <c r="O87" s="492"/>
    </row>
    <row r="88" spans="1:15" ht="12.75" customHeight="1" x14ac:dyDescent="0.25">
      <c r="A88" s="465"/>
      <c r="B88" s="461"/>
      <c r="C88" s="461"/>
      <c r="D88" s="490"/>
      <c r="E88" s="490"/>
      <c r="F88" s="490"/>
      <c r="G88" s="491"/>
      <c r="H88" s="491"/>
      <c r="I88" s="491"/>
      <c r="J88" s="508"/>
      <c r="K88" s="508"/>
      <c r="L88" s="508"/>
      <c r="M88" s="507"/>
      <c r="N88" s="511"/>
      <c r="O88" s="492"/>
    </row>
    <row r="89" spans="1:15" ht="12.75" customHeight="1" x14ac:dyDescent="0.25">
      <c r="A89" s="465"/>
      <c r="B89" s="461"/>
      <c r="C89" s="461"/>
      <c r="D89" s="490"/>
      <c r="E89" s="490"/>
      <c r="F89" s="490"/>
      <c r="G89" s="491"/>
      <c r="H89" s="491"/>
      <c r="I89" s="491"/>
      <c r="J89" s="508"/>
      <c r="K89" s="508"/>
      <c r="L89" s="508"/>
      <c r="M89" s="507"/>
      <c r="N89" s="511"/>
      <c r="O89" s="40"/>
    </row>
    <row r="90" spans="1:15" ht="12.75" customHeight="1" x14ac:dyDescent="0.25">
      <c r="A90" s="465"/>
      <c r="B90" s="461"/>
      <c r="C90" s="461"/>
      <c r="D90" s="490"/>
      <c r="E90" s="490"/>
      <c r="F90" s="490"/>
      <c r="G90" s="491"/>
      <c r="H90" s="491"/>
      <c r="I90" s="491"/>
      <c r="J90" s="508"/>
      <c r="K90" s="508"/>
      <c r="L90" s="508"/>
      <c r="M90" s="507"/>
      <c r="N90" s="511"/>
      <c r="O90" s="40"/>
    </row>
    <row r="91" spans="1:15" ht="61.5" customHeight="1" x14ac:dyDescent="0.25">
      <c r="A91" s="465"/>
      <c r="B91" s="461"/>
      <c r="C91" s="461"/>
      <c r="D91" s="490"/>
      <c r="E91" s="490"/>
      <c r="F91" s="490"/>
      <c r="G91" s="491"/>
      <c r="H91" s="491"/>
      <c r="I91" s="491"/>
      <c r="J91" s="508"/>
      <c r="K91" s="508"/>
      <c r="L91" s="508"/>
      <c r="M91" s="507"/>
      <c r="N91" s="512"/>
      <c r="O91" s="40"/>
    </row>
    <row r="92" spans="1:15" ht="12.75" customHeight="1" x14ac:dyDescent="0.25">
      <c r="A92" s="463" t="s">
        <v>66</v>
      </c>
      <c r="B92" s="464"/>
      <c r="C92" s="464"/>
      <c r="D92" s="323" t="s">
        <v>92</v>
      </c>
      <c r="E92" s="342"/>
      <c r="F92" s="343"/>
      <c r="G92" s="417" t="s">
        <v>281</v>
      </c>
      <c r="H92" s="417"/>
      <c r="I92" s="417"/>
      <c r="J92" s="418">
        <v>100000</v>
      </c>
      <c r="K92" s="418"/>
      <c r="L92" s="418"/>
      <c r="M92" s="419" t="s">
        <v>8</v>
      </c>
      <c r="N92" s="351" t="s">
        <v>347</v>
      </c>
      <c r="O92" s="40"/>
    </row>
    <row r="93" spans="1:15" ht="12.75" customHeight="1" x14ac:dyDescent="0.25">
      <c r="A93" s="463"/>
      <c r="B93" s="464"/>
      <c r="C93" s="464"/>
      <c r="D93" s="344"/>
      <c r="E93" s="504"/>
      <c r="F93" s="346"/>
      <c r="G93" s="417"/>
      <c r="H93" s="417"/>
      <c r="I93" s="417"/>
      <c r="J93" s="418"/>
      <c r="K93" s="418"/>
      <c r="L93" s="418"/>
      <c r="M93" s="419"/>
      <c r="N93" s="351"/>
      <c r="O93" s="505"/>
    </row>
    <row r="94" spans="1:15" ht="12.75" customHeight="1" x14ac:dyDescent="0.25">
      <c r="A94" s="463"/>
      <c r="B94" s="464"/>
      <c r="C94" s="464"/>
      <c r="D94" s="344"/>
      <c r="E94" s="504"/>
      <c r="F94" s="346"/>
      <c r="G94" s="417"/>
      <c r="H94" s="417"/>
      <c r="I94" s="417"/>
      <c r="J94" s="418"/>
      <c r="K94" s="418"/>
      <c r="L94" s="418"/>
      <c r="M94" s="419"/>
      <c r="N94" s="351"/>
      <c r="O94" s="505"/>
    </row>
    <row r="95" spans="1:15" ht="12.75" customHeight="1" x14ac:dyDescent="0.25">
      <c r="A95" s="463"/>
      <c r="B95" s="464"/>
      <c r="C95" s="464"/>
      <c r="D95" s="347"/>
      <c r="E95" s="348"/>
      <c r="F95" s="349"/>
      <c r="G95" s="417"/>
      <c r="H95" s="417"/>
      <c r="I95" s="417"/>
      <c r="J95" s="418"/>
      <c r="K95" s="418"/>
      <c r="L95" s="418"/>
      <c r="M95" s="419"/>
      <c r="N95" s="351"/>
      <c r="O95" s="505"/>
    </row>
    <row r="96" spans="1:15" ht="12.75" customHeight="1" x14ac:dyDescent="0.25">
      <c r="A96" s="463" t="s">
        <v>66</v>
      </c>
      <c r="B96" s="464"/>
      <c r="C96" s="464"/>
      <c r="D96" s="417" t="s">
        <v>70</v>
      </c>
      <c r="E96" s="417"/>
      <c r="F96" s="417"/>
      <c r="G96" s="417" t="s">
        <v>71</v>
      </c>
      <c r="H96" s="417"/>
      <c r="I96" s="417"/>
      <c r="J96" s="418">
        <v>390110</v>
      </c>
      <c r="K96" s="418"/>
      <c r="L96" s="418"/>
      <c r="M96" s="419" t="s">
        <v>8</v>
      </c>
      <c r="N96" s="351" t="s">
        <v>348</v>
      </c>
      <c r="O96" s="40"/>
    </row>
    <row r="97" spans="1:15" ht="12.75" customHeight="1" x14ac:dyDescent="0.25">
      <c r="A97" s="463"/>
      <c r="B97" s="464"/>
      <c r="C97" s="464"/>
      <c r="D97" s="417"/>
      <c r="E97" s="417"/>
      <c r="F97" s="417"/>
      <c r="G97" s="417"/>
      <c r="H97" s="417"/>
      <c r="I97" s="417"/>
      <c r="J97" s="418"/>
      <c r="K97" s="418"/>
      <c r="L97" s="418"/>
      <c r="M97" s="419"/>
      <c r="N97" s="351"/>
      <c r="O97" s="40"/>
    </row>
    <row r="98" spans="1:15" ht="12.75" customHeight="1" x14ac:dyDescent="0.25">
      <c r="A98" s="463"/>
      <c r="B98" s="464"/>
      <c r="C98" s="464"/>
      <c r="D98" s="417"/>
      <c r="E98" s="417"/>
      <c r="F98" s="417"/>
      <c r="G98" s="417"/>
      <c r="H98" s="417"/>
      <c r="I98" s="417"/>
      <c r="J98" s="418"/>
      <c r="K98" s="418"/>
      <c r="L98" s="418"/>
      <c r="M98" s="419"/>
      <c r="N98" s="351"/>
      <c r="O98" s="40"/>
    </row>
    <row r="99" spans="1:15" ht="30.75" customHeight="1" x14ac:dyDescent="0.25">
      <c r="A99" s="463"/>
      <c r="B99" s="464"/>
      <c r="C99" s="464"/>
      <c r="D99" s="417"/>
      <c r="E99" s="417"/>
      <c r="F99" s="417"/>
      <c r="G99" s="417"/>
      <c r="H99" s="417"/>
      <c r="I99" s="417"/>
      <c r="J99" s="418"/>
      <c r="K99" s="418"/>
      <c r="L99" s="418"/>
      <c r="M99" s="419"/>
      <c r="N99" s="351"/>
      <c r="O99" s="40"/>
    </row>
    <row r="100" spans="1:15" ht="12.75" customHeight="1" x14ac:dyDescent="0.25">
      <c r="A100" s="463" t="s">
        <v>73</v>
      </c>
      <c r="B100" s="464"/>
      <c r="C100" s="464"/>
      <c r="D100" s="489" t="s">
        <v>140</v>
      </c>
      <c r="E100" s="489"/>
      <c r="F100" s="489"/>
      <c r="G100" s="489" t="s">
        <v>72</v>
      </c>
      <c r="H100" s="489"/>
      <c r="I100" s="489"/>
      <c r="J100" s="418">
        <v>1216000</v>
      </c>
      <c r="K100" s="418"/>
      <c r="L100" s="418"/>
      <c r="M100" s="419" t="s">
        <v>69</v>
      </c>
      <c r="N100" s="351" t="s">
        <v>349</v>
      </c>
      <c r="O100" s="40"/>
    </row>
    <row r="101" spans="1:15" ht="12.75" customHeight="1" x14ac:dyDescent="0.25">
      <c r="A101" s="463"/>
      <c r="B101" s="464"/>
      <c r="C101" s="464"/>
      <c r="D101" s="489"/>
      <c r="E101" s="489"/>
      <c r="F101" s="489"/>
      <c r="G101" s="489"/>
      <c r="H101" s="489"/>
      <c r="I101" s="489"/>
      <c r="J101" s="418"/>
      <c r="K101" s="418"/>
      <c r="L101" s="418"/>
      <c r="M101" s="419"/>
      <c r="N101" s="351"/>
      <c r="O101" s="505"/>
    </row>
    <row r="102" spans="1:15" ht="12.75" customHeight="1" x14ac:dyDescent="0.25">
      <c r="A102" s="463"/>
      <c r="B102" s="464"/>
      <c r="C102" s="464"/>
      <c r="D102" s="489"/>
      <c r="E102" s="489"/>
      <c r="F102" s="489"/>
      <c r="G102" s="489"/>
      <c r="H102" s="489"/>
      <c r="I102" s="489"/>
      <c r="J102" s="418"/>
      <c r="K102" s="418"/>
      <c r="L102" s="418"/>
      <c r="M102" s="419"/>
      <c r="N102" s="351"/>
      <c r="O102" s="505"/>
    </row>
    <row r="103" spans="1:15" ht="83.25" customHeight="1" thickBot="1" x14ac:dyDescent="0.3">
      <c r="A103" s="513"/>
      <c r="B103" s="514"/>
      <c r="C103" s="514"/>
      <c r="D103" s="515"/>
      <c r="E103" s="515"/>
      <c r="F103" s="515"/>
      <c r="G103" s="515"/>
      <c r="H103" s="515"/>
      <c r="I103" s="515"/>
      <c r="J103" s="516"/>
      <c r="K103" s="516"/>
      <c r="L103" s="516"/>
      <c r="M103" s="517"/>
      <c r="N103" s="409"/>
      <c r="O103" s="505"/>
    </row>
    <row r="104" spans="1:15" ht="12.75" customHeight="1" x14ac:dyDescent="0.25">
      <c r="A104" s="518" t="s">
        <v>19</v>
      </c>
      <c r="B104" s="519"/>
      <c r="C104" s="519"/>
      <c r="D104" s="470" t="s">
        <v>74</v>
      </c>
      <c r="E104" s="470"/>
      <c r="F104" s="470"/>
      <c r="G104" s="470" t="s">
        <v>141</v>
      </c>
      <c r="H104" s="470"/>
      <c r="I104" s="470"/>
      <c r="J104" s="520">
        <v>121500</v>
      </c>
      <c r="K104" s="520"/>
      <c r="L104" s="520"/>
      <c r="M104" s="522" t="s">
        <v>8</v>
      </c>
      <c r="N104" s="506" t="s">
        <v>350</v>
      </c>
      <c r="O104" s="40"/>
    </row>
    <row r="105" spans="1:15" ht="12.75" customHeight="1" x14ac:dyDescent="0.25">
      <c r="A105" s="463"/>
      <c r="B105" s="464"/>
      <c r="C105" s="464"/>
      <c r="D105" s="417"/>
      <c r="E105" s="417"/>
      <c r="F105" s="417"/>
      <c r="G105" s="417"/>
      <c r="H105" s="417"/>
      <c r="I105" s="417"/>
      <c r="J105" s="521"/>
      <c r="K105" s="521"/>
      <c r="L105" s="521"/>
      <c r="M105" s="419"/>
      <c r="N105" s="351"/>
      <c r="O105" s="40"/>
    </row>
    <row r="106" spans="1:15" ht="12.75" customHeight="1" x14ac:dyDescent="0.25">
      <c r="A106" s="463"/>
      <c r="B106" s="464"/>
      <c r="C106" s="464"/>
      <c r="D106" s="417"/>
      <c r="E106" s="417"/>
      <c r="F106" s="417"/>
      <c r="G106" s="417"/>
      <c r="H106" s="417"/>
      <c r="I106" s="417"/>
      <c r="J106" s="521"/>
      <c r="K106" s="521"/>
      <c r="L106" s="521"/>
      <c r="M106" s="419"/>
      <c r="N106" s="351"/>
      <c r="O106" s="40"/>
    </row>
    <row r="107" spans="1:15" ht="32.25" customHeight="1" x14ac:dyDescent="0.25">
      <c r="A107" s="463"/>
      <c r="B107" s="464"/>
      <c r="C107" s="464"/>
      <c r="D107" s="417"/>
      <c r="E107" s="417"/>
      <c r="F107" s="417"/>
      <c r="G107" s="417"/>
      <c r="H107" s="417"/>
      <c r="I107" s="417"/>
      <c r="J107" s="521"/>
      <c r="K107" s="521"/>
      <c r="L107" s="521"/>
      <c r="M107" s="419"/>
      <c r="N107" s="351"/>
      <c r="O107" s="40"/>
    </row>
    <row r="108" spans="1:15" ht="12.75" customHeight="1" x14ac:dyDescent="0.25">
      <c r="A108" s="463" t="s">
        <v>75</v>
      </c>
      <c r="B108" s="464"/>
      <c r="C108" s="464"/>
      <c r="D108" s="489" t="s">
        <v>76</v>
      </c>
      <c r="E108" s="489"/>
      <c r="F108" s="489"/>
      <c r="G108" s="489" t="s">
        <v>142</v>
      </c>
      <c r="H108" s="489"/>
      <c r="I108" s="489"/>
      <c r="J108" s="418">
        <v>1000000</v>
      </c>
      <c r="K108" s="418"/>
      <c r="L108" s="418"/>
      <c r="M108" s="419" t="s">
        <v>69</v>
      </c>
      <c r="N108" s="351" t="s">
        <v>351</v>
      </c>
      <c r="O108" s="40"/>
    </row>
    <row r="109" spans="1:15" ht="12.75" customHeight="1" x14ac:dyDescent="0.25">
      <c r="A109" s="463"/>
      <c r="B109" s="464"/>
      <c r="C109" s="464"/>
      <c r="D109" s="489"/>
      <c r="E109" s="489"/>
      <c r="F109" s="489"/>
      <c r="G109" s="489"/>
      <c r="H109" s="489"/>
      <c r="I109" s="489"/>
      <c r="J109" s="418"/>
      <c r="K109" s="418"/>
      <c r="L109" s="418"/>
      <c r="M109" s="419"/>
      <c r="N109" s="351"/>
      <c r="O109" s="40"/>
    </row>
    <row r="110" spans="1:15" ht="12.75" customHeight="1" x14ac:dyDescent="0.25">
      <c r="A110" s="463"/>
      <c r="B110" s="464"/>
      <c r="C110" s="464"/>
      <c r="D110" s="489"/>
      <c r="E110" s="489"/>
      <c r="F110" s="489"/>
      <c r="G110" s="489"/>
      <c r="H110" s="489"/>
      <c r="I110" s="489"/>
      <c r="J110" s="418"/>
      <c r="K110" s="418"/>
      <c r="L110" s="418"/>
      <c r="M110" s="419"/>
      <c r="N110" s="351"/>
      <c r="O110" s="40"/>
    </row>
    <row r="111" spans="1:15" ht="33.75" customHeight="1" x14ac:dyDescent="0.25">
      <c r="A111" s="463"/>
      <c r="B111" s="464"/>
      <c r="C111" s="464"/>
      <c r="D111" s="489"/>
      <c r="E111" s="489"/>
      <c r="F111" s="489"/>
      <c r="G111" s="489"/>
      <c r="H111" s="489"/>
      <c r="I111" s="489"/>
      <c r="J111" s="418"/>
      <c r="K111" s="418"/>
      <c r="L111" s="418"/>
      <c r="M111" s="419"/>
      <c r="N111" s="351"/>
      <c r="O111" s="40"/>
    </row>
    <row r="112" spans="1:15" ht="12.75" customHeight="1" x14ac:dyDescent="0.25">
      <c r="A112" s="463" t="s">
        <v>123</v>
      </c>
      <c r="B112" s="464"/>
      <c r="C112" s="464"/>
      <c r="D112" s="489" t="s">
        <v>143</v>
      </c>
      <c r="E112" s="489"/>
      <c r="F112" s="489"/>
      <c r="G112" s="489" t="s">
        <v>144</v>
      </c>
      <c r="H112" s="489"/>
      <c r="I112" s="489"/>
      <c r="J112" s="418">
        <v>4000000</v>
      </c>
      <c r="K112" s="418"/>
      <c r="L112" s="418"/>
      <c r="M112" s="419" t="s">
        <v>69</v>
      </c>
      <c r="N112" s="351" t="s">
        <v>352</v>
      </c>
      <c r="O112" s="40"/>
    </row>
    <row r="113" spans="1:18" ht="12.75" customHeight="1" x14ac:dyDescent="0.25">
      <c r="A113" s="463"/>
      <c r="B113" s="464"/>
      <c r="C113" s="464"/>
      <c r="D113" s="489"/>
      <c r="E113" s="489"/>
      <c r="F113" s="489"/>
      <c r="G113" s="489"/>
      <c r="H113" s="489"/>
      <c r="I113" s="489"/>
      <c r="J113" s="418"/>
      <c r="K113" s="418"/>
      <c r="L113" s="418"/>
      <c r="M113" s="419"/>
      <c r="N113" s="351"/>
      <c r="O113" s="40"/>
    </row>
    <row r="114" spans="1:18" ht="12.75" customHeight="1" x14ac:dyDescent="0.25">
      <c r="A114" s="463"/>
      <c r="B114" s="464"/>
      <c r="C114" s="464"/>
      <c r="D114" s="489"/>
      <c r="E114" s="489"/>
      <c r="F114" s="489"/>
      <c r="G114" s="489"/>
      <c r="H114" s="489"/>
      <c r="I114" s="489"/>
      <c r="J114" s="418"/>
      <c r="K114" s="418"/>
      <c r="L114" s="418"/>
      <c r="M114" s="419"/>
      <c r="N114" s="351"/>
      <c r="O114" s="40"/>
    </row>
    <row r="115" spans="1:18" ht="12.75" customHeight="1" x14ac:dyDescent="0.25">
      <c r="A115" s="463"/>
      <c r="B115" s="464"/>
      <c r="C115" s="464"/>
      <c r="D115" s="489"/>
      <c r="E115" s="489"/>
      <c r="F115" s="489"/>
      <c r="G115" s="489"/>
      <c r="H115" s="489"/>
      <c r="I115" s="489"/>
      <c r="J115" s="418"/>
      <c r="K115" s="418"/>
      <c r="L115" s="418"/>
      <c r="M115" s="419"/>
      <c r="N115" s="351"/>
      <c r="O115" s="40"/>
    </row>
    <row r="116" spans="1:18" ht="25.5" customHeight="1" x14ac:dyDescent="0.25">
      <c r="A116" s="466" t="s">
        <v>124</v>
      </c>
      <c r="B116" s="373"/>
      <c r="C116" s="373"/>
      <c r="D116" s="373"/>
      <c r="E116" s="373"/>
      <c r="F116" s="373"/>
      <c r="G116" s="467" t="s">
        <v>20</v>
      </c>
      <c r="H116" s="467"/>
      <c r="I116" s="467"/>
      <c r="J116" s="468">
        <f>SUM(J67:J115)</f>
        <v>45639100</v>
      </c>
      <c r="K116" s="469"/>
      <c r="L116" s="469"/>
      <c r="M116" s="108"/>
      <c r="N116" s="4"/>
      <c r="O116" s="509" t="s">
        <v>201</v>
      </c>
    </row>
    <row r="117" spans="1:18" ht="19.5" customHeight="1" thickBot="1" x14ac:dyDescent="0.3">
      <c r="A117" s="445" t="str">
        <f>+A56</f>
        <v>Fecha: 28 de agosto del 2020</v>
      </c>
      <c r="B117" s="446"/>
      <c r="C117" s="446"/>
      <c r="D117" s="446"/>
      <c r="E117" s="446"/>
      <c r="F117" s="20"/>
      <c r="G117" s="20"/>
      <c r="H117" s="20"/>
      <c r="I117" s="84"/>
      <c r="J117" s="20"/>
      <c r="K117" s="20"/>
      <c r="L117" s="20"/>
      <c r="M117" s="21"/>
      <c r="N117" s="4"/>
      <c r="O117" s="509"/>
    </row>
    <row r="118" spans="1:18" ht="12.75" customHeight="1" thickBot="1" x14ac:dyDescent="0.3">
      <c r="O118" s="509"/>
    </row>
    <row r="119" spans="1:18" ht="21" customHeight="1" thickBot="1" x14ac:dyDescent="0.3">
      <c r="A119" s="45"/>
      <c r="B119" s="46" t="s">
        <v>78</v>
      </c>
      <c r="C119" s="46"/>
      <c r="D119" s="46"/>
      <c r="E119" s="46"/>
      <c r="F119" s="441" t="str">
        <f>$A$56</f>
        <v>Fecha: 28 de agosto del 2020</v>
      </c>
      <c r="G119" s="442"/>
      <c r="H119" s="46"/>
      <c r="I119" s="46"/>
      <c r="J119" s="443">
        <f>+J116+J55</f>
        <v>319300512.18000001</v>
      </c>
      <c r="K119" s="443"/>
      <c r="L119" s="444"/>
      <c r="O119" s="67"/>
    </row>
    <row r="120" spans="1:18" ht="83.25" customHeight="1" x14ac:dyDescent="0.25">
      <c r="A120" s="81"/>
      <c r="B120" s="81"/>
      <c r="C120" s="81"/>
      <c r="D120" s="81"/>
      <c r="E120" s="81"/>
      <c r="F120" s="70"/>
      <c r="G120" s="70"/>
      <c r="H120" s="81"/>
      <c r="I120" s="81"/>
      <c r="J120" s="82"/>
      <c r="K120" s="82"/>
      <c r="L120" s="82"/>
      <c r="Q120" s="179"/>
      <c r="R120" s="179"/>
    </row>
    <row r="121" spans="1:18" ht="45.75" customHeight="1" x14ac:dyDescent="0.25">
      <c r="A121" s="48"/>
      <c r="B121" s="394"/>
      <c r="C121" s="394"/>
      <c r="D121" s="394"/>
      <c r="E121" s="49"/>
      <c r="F121" s="49"/>
      <c r="G121" s="47"/>
      <c r="H121" s="47"/>
      <c r="I121" s="47"/>
      <c r="J121" s="47"/>
      <c r="K121" s="47"/>
      <c r="L121" s="47"/>
      <c r="O121" s="83"/>
    </row>
    <row r="122" spans="1:18" ht="12.75" customHeight="1" x14ac:dyDescent="0.25"/>
    <row r="123" spans="1:18" ht="12.75" customHeight="1" x14ac:dyDescent="0.25"/>
    <row r="124" spans="1:18" ht="12.75" customHeight="1" x14ac:dyDescent="0.25"/>
    <row r="125" spans="1:18" ht="12.75" customHeight="1" x14ac:dyDescent="0.25"/>
    <row r="126" spans="1:18" ht="12.75" customHeight="1" x14ac:dyDescent="0.25"/>
    <row r="127" spans="1:18" ht="12.75" customHeight="1" x14ac:dyDescent="0.25"/>
    <row r="128" spans="1:1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</sheetData>
  <mergeCells count="173">
    <mergeCell ref="O40:O42"/>
    <mergeCell ref="O116:O118"/>
    <mergeCell ref="N83:N86"/>
    <mergeCell ref="N87:N91"/>
    <mergeCell ref="O101:O103"/>
    <mergeCell ref="A100:C103"/>
    <mergeCell ref="D100:F103"/>
    <mergeCell ref="G100:I103"/>
    <mergeCell ref="J100:L103"/>
    <mergeCell ref="M100:M103"/>
    <mergeCell ref="A104:C107"/>
    <mergeCell ref="D104:F107"/>
    <mergeCell ref="A112:C115"/>
    <mergeCell ref="D112:F115"/>
    <mergeCell ref="G112:I115"/>
    <mergeCell ref="J112:L115"/>
    <mergeCell ref="M112:M115"/>
    <mergeCell ref="A108:C111"/>
    <mergeCell ref="D108:F111"/>
    <mergeCell ref="G108:I111"/>
    <mergeCell ref="J108:L111"/>
    <mergeCell ref="M108:M111"/>
    <mergeCell ref="J104:L107"/>
    <mergeCell ref="M104:M107"/>
    <mergeCell ref="N108:N111"/>
    <mergeCell ref="N112:N115"/>
    <mergeCell ref="N104:N107"/>
    <mergeCell ref="A96:C99"/>
    <mergeCell ref="D96:F99"/>
    <mergeCell ref="G96:I99"/>
    <mergeCell ref="A79:C82"/>
    <mergeCell ref="D79:F82"/>
    <mergeCell ref="G79:I82"/>
    <mergeCell ref="J79:L82"/>
    <mergeCell ref="M79:M82"/>
    <mergeCell ref="A83:C86"/>
    <mergeCell ref="D83:F86"/>
    <mergeCell ref="G83:I86"/>
    <mergeCell ref="J83:L86"/>
    <mergeCell ref="M83:M86"/>
    <mergeCell ref="J87:L91"/>
    <mergeCell ref="M87:M91"/>
    <mergeCell ref="J96:L99"/>
    <mergeCell ref="M96:M99"/>
    <mergeCell ref="N96:N99"/>
    <mergeCell ref="N100:N103"/>
    <mergeCell ref="A92:C95"/>
    <mergeCell ref="D92:F95"/>
    <mergeCell ref="G92:I95"/>
    <mergeCell ref="J92:L95"/>
    <mergeCell ref="M92:M95"/>
    <mergeCell ref="O93:O95"/>
    <mergeCell ref="M71:M74"/>
    <mergeCell ref="A71:C74"/>
    <mergeCell ref="G75:I78"/>
    <mergeCell ref="J75:L78"/>
    <mergeCell ref="D87:F91"/>
    <mergeCell ref="G87:I91"/>
    <mergeCell ref="N51:N54"/>
    <mergeCell ref="N67:N70"/>
    <mergeCell ref="O86:O88"/>
    <mergeCell ref="A55:F55"/>
    <mergeCell ref="G55:I55"/>
    <mergeCell ref="J55:L55"/>
    <mergeCell ref="A56:E56"/>
    <mergeCell ref="O43:O46"/>
    <mergeCell ref="A47:C50"/>
    <mergeCell ref="D47:F50"/>
    <mergeCell ref="G47:I50"/>
    <mergeCell ref="J47:L50"/>
    <mergeCell ref="M47:M50"/>
    <mergeCell ref="A43:C46"/>
    <mergeCell ref="D43:F46"/>
    <mergeCell ref="G43:I46"/>
    <mergeCell ref="J43:L46"/>
    <mergeCell ref="M43:M46"/>
    <mergeCell ref="N43:N46"/>
    <mergeCell ref="N47:N50"/>
    <mergeCell ref="M55:N55"/>
    <mergeCell ref="J56:N56"/>
    <mergeCell ref="N11:N18"/>
    <mergeCell ref="N31:N38"/>
    <mergeCell ref="M15:M18"/>
    <mergeCell ref="A19:C22"/>
    <mergeCell ref="D19:F22"/>
    <mergeCell ref="G19:I22"/>
    <mergeCell ref="A27:C30"/>
    <mergeCell ref="D27:F30"/>
    <mergeCell ref="G27:I30"/>
    <mergeCell ref="J27:L30"/>
    <mergeCell ref="M27:M30"/>
    <mergeCell ref="A23:C26"/>
    <mergeCell ref="D23:F26"/>
    <mergeCell ref="G23:I26"/>
    <mergeCell ref="J23:L26"/>
    <mergeCell ref="M23:M26"/>
    <mergeCell ref="D51:F54"/>
    <mergeCell ref="A51:C54"/>
    <mergeCell ref="M51:M54"/>
    <mergeCell ref="J51:L54"/>
    <mergeCell ref="G51:I54"/>
    <mergeCell ref="J116:L116"/>
    <mergeCell ref="G104:I107"/>
    <mergeCell ref="D7:F8"/>
    <mergeCell ref="G7:I8"/>
    <mergeCell ref="A1:M2"/>
    <mergeCell ref="A3:M4"/>
    <mergeCell ref="A5:C8"/>
    <mergeCell ref="D5:I6"/>
    <mergeCell ref="J5:L8"/>
    <mergeCell ref="M5:M8"/>
    <mergeCell ref="J19:L22"/>
    <mergeCell ref="M19:M22"/>
    <mergeCell ref="A11:C14"/>
    <mergeCell ref="D11:F14"/>
    <mergeCell ref="G11:I14"/>
    <mergeCell ref="J11:L14"/>
    <mergeCell ref="M11:M14"/>
    <mergeCell ref="A15:C18"/>
    <mergeCell ref="D15:F18"/>
    <mergeCell ref="G15:I18"/>
    <mergeCell ref="J15:L18"/>
    <mergeCell ref="G31:I34"/>
    <mergeCell ref="J31:L34"/>
    <mergeCell ref="M31:M34"/>
    <mergeCell ref="B121:D121"/>
    <mergeCell ref="F119:G119"/>
    <mergeCell ref="J119:L119"/>
    <mergeCell ref="A117:E117"/>
    <mergeCell ref="A58:M59"/>
    <mergeCell ref="A60:M60"/>
    <mergeCell ref="A61:M62"/>
    <mergeCell ref="A63:C66"/>
    <mergeCell ref="D63:I64"/>
    <mergeCell ref="J63:L66"/>
    <mergeCell ref="M63:M66"/>
    <mergeCell ref="D65:F66"/>
    <mergeCell ref="G65:I66"/>
    <mergeCell ref="D71:F74"/>
    <mergeCell ref="G71:I74"/>
    <mergeCell ref="J71:L74"/>
    <mergeCell ref="M75:M78"/>
    <mergeCell ref="A75:C78"/>
    <mergeCell ref="D75:F78"/>
    <mergeCell ref="A87:C91"/>
    <mergeCell ref="A116:F116"/>
    <mergeCell ref="G116:I116"/>
    <mergeCell ref="A67:C70"/>
    <mergeCell ref="D67:F70"/>
    <mergeCell ref="N5:N8"/>
    <mergeCell ref="N19:N22"/>
    <mergeCell ref="N23:N26"/>
    <mergeCell ref="N27:N30"/>
    <mergeCell ref="N39:N42"/>
    <mergeCell ref="N71:N82"/>
    <mergeCell ref="N63:N66"/>
    <mergeCell ref="N92:N95"/>
    <mergeCell ref="A10:N10"/>
    <mergeCell ref="G67:I70"/>
    <mergeCell ref="J67:L70"/>
    <mergeCell ref="M67:M70"/>
    <mergeCell ref="A39:C42"/>
    <mergeCell ref="D39:F42"/>
    <mergeCell ref="G39:I42"/>
    <mergeCell ref="J39:L42"/>
    <mergeCell ref="M39:M42"/>
    <mergeCell ref="A31:C34"/>
    <mergeCell ref="D31:F34"/>
    <mergeCell ref="A35:C38"/>
    <mergeCell ref="D35:F38"/>
    <mergeCell ref="G35:I38"/>
    <mergeCell ref="J35:L38"/>
    <mergeCell ref="M35:M38"/>
  </mergeCells>
  <pageMargins left="0.47244094488188981" right="0.35433070866141736" top="0.31496062992125984" bottom="0.31496062992125984" header="0.31496062992125984" footer="0.31496062992125984"/>
  <pageSetup scale="75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3" zoomScale="80" zoomScaleNormal="80" workbookViewId="0">
      <selection activeCell="L34" sqref="L34"/>
    </sheetView>
  </sheetViews>
  <sheetFormatPr baseColWidth="10" defaultColWidth="11.42578125" defaultRowHeight="15" x14ac:dyDescent="0.25"/>
  <cols>
    <col min="1" max="1" width="25.85546875" customWidth="1"/>
    <col min="5" max="7" width="4.140625" customWidth="1"/>
    <col min="8" max="8" width="17.140625" customWidth="1"/>
    <col min="9" max="9" width="15.85546875" customWidth="1"/>
    <col min="10" max="10" width="19.28515625" customWidth="1"/>
    <col min="11" max="11" width="11.42578125" style="4"/>
    <col min="12" max="12" width="23.28515625" style="4" customWidth="1"/>
    <col min="13" max="13" width="11.42578125" style="4"/>
  </cols>
  <sheetData>
    <row r="1" spans="1:12" ht="20.25" x14ac:dyDescent="0.25">
      <c r="A1" s="478" t="s">
        <v>0</v>
      </c>
      <c r="B1" s="478"/>
      <c r="C1" s="478"/>
      <c r="D1" s="478"/>
      <c r="E1" s="478"/>
      <c r="F1" s="478"/>
      <c r="G1" s="478"/>
      <c r="H1" s="478"/>
      <c r="I1" s="478"/>
      <c r="J1" s="478"/>
    </row>
    <row r="2" spans="1:12" ht="20.25" customHeight="1" x14ac:dyDescent="0.25">
      <c r="A2" s="362" t="str">
        <f>'II Serv Com.'!$A$3</f>
        <v xml:space="preserve">PLAN ANUAL OPERATIVO DEL PRESUPUESTO ORDINARIO   2021 "CONSOLIDADO" </v>
      </c>
      <c r="B2" s="362"/>
      <c r="C2" s="362"/>
      <c r="D2" s="362"/>
      <c r="E2" s="362"/>
      <c r="F2" s="362"/>
      <c r="G2" s="362"/>
      <c r="H2" s="362"/>
      <c r="I2" s="362"/>
      <c r="J2" s="362"/>
    </row>
    <row r="3" spans="1:12" ht="12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2" ht="15.75" x14ac:dyDescent="0.25">
      <c r="A4" s="362" t="s">
        <v>214</v>
      </c>
      <c r="B4" s="362"/>
      <c r="C4" s="362"/>
      <c r="D4" s="362"/>
      <c r="E4" s="362"/>
      <c r="F4" s="362"/>
      <c r="G4" s="362"/>
      <c r="H4" s="362"/>
      <c r="I4" s="362"/>
      <c r="J4" s="362"/>
    </row>
    <row r="5" spans="1:12" ht="6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2" x14ac:dyDescent="0.25">
      <c r="A6" s="529" t="s">
        <v>205</v>
      </c>
      <c r="B6" s="529"/>
      <c r="C6" s="529"/>
      <c r="D6" s="529"/>
      <c r="E6" s="529"/>
      <c r="F6" s="529"/>
      <c r="G6" s="529"/>
      <c r="H6" s="529"/>
      <c r="I6" s="529"/>
      <c r="J6" s="529"/>
    </row>
    <row r="7" spans="1:12" ht="7.5" customHeight="1" thickBot="1" x14ac:dyDescent="0.3">
      <c r="A7" s="529"/>
      <c r="B7" s="529"/>
      <c r="C7" s="529"/>
      <c r="D7" s="529"/>
      <c r="E7" s="529"/>
      <c r="F7" s="529"/>
      <c r="G7" s="529"/>
      <c r="H7" s="529"/>
      <c r="I7" s="529"/>
      <c r="J7" s="529"/>
      <c r="L7" s="20"/>
    </row>
    <row r="8" spans="1:12" x14ac:dyDescent="0.25">
      <c r="A8" s="540" t="s">
        <v>164</v>
      </c>
      <c r="B8" s="543" t="s">
        <v>2</v>
      </c>
      <c r="C8" s="543"/>
      <c r="D8" s="543"/>
      <c r="E8" s="543" t="s">
        <v>7</v>
      </c>
      <c r="F8" s="543"/>
      <c r="G8" s="543"/>
      <c r="H8" s="543" t="s">
        <v>3</v>
      </c>
      <c r="I8" s="534" t="s">
        <v>4</v>
      </c>
      <c r="J8" s="534" t="s">
        <v>5</v>
      </c>
      <c r="K8" s="530" t="s">
        <v>39</v>
      </c>
      <c r="L8" s="523" t="s">
        <v>340</v>
      </c>
    </row>
    <row r="9" spans="1:12" ht="15" customHeight="1" x14ac:dyDescent="0.25">
      <c r="A9" s="541"/>
      <c r="B9" s="490"/>
      <c r="C9" s="490"/>
      <c r="D9" s="490"/>
      <c r="E9" s="490"/>
      <c r="F9" s="490"/>
      <c r="G9" s="490"/>
      <c r="H9" s="490"/>
      <c r="I9" s="535"/>
      <c r="J9" s="535"/>
      <c r="K9" s="531"/>
      <c r="L9" s="303"/>
    </row>
    <row r="10" spans="1:12" x14ac:dyDescent="0.25">
      <c r="A10" s="541"/>
      <c r="B10" s="537" t="s">
        <v>6</v>
      </c>
      <c r="C10" s="537"/>
      <c r="D10" s="537"/>
      <c r="E10" s="490"/>
      <c r="F10" s="490"/>
      <c r="G10" s="490"/>
      <c r="H10" s="490"/>
      <c r="I10" s="535"/>
      <c r="J10" s="535"/>
      <c r="K10" s="531"/>
      <c r="L10" s="303"/>
    </row>
    <row r="11" spans="1:12" ht="3.75" customHeight="1" x14ac:dyDescent="0.25">
      <c r="A11" s="542"/>
      <c r="B11" s="538"/>
      <c r="C11" s="538"/>
      <c r="D11" s="538"/>
      <c r="E11" s="544"/>
      <c r="F11" s="544"/>
      <c r="G11" s="544"/>
      <c r="H11" s="544"/>
      <c r="I11" s="536"/>
      <c r="J11" s="536"/>
      <c r="K11" s="531"/>
      <c r="L11" s="303"/>
    </row>
    <row r="12" spans="1:12" x14ac:dyDescent="0.25">
      <c r="A12" s="464" t="s">
        <v>165</v>
      </c>
      <c r="B12" s="417" t="s">
        <v>282</v>
      </c>
      <c r="C12" s="417"/>
      <c r="D12" s="417"/>
      <c r="E12" s="464">
        <v>1</v>
      </c>
      <c r="F12" s="464"/>
      <c r="G12" s="464"/>
      <c r="H12" s="521">
        <v>2000000</v>
      </c>
      <c r="I12" s="539" t="s">
        <v>69</v>
      </c>
      <c r="J12" s="539" t="s">
        <v>294</v>
      </c>
      <c r="K12" s="532" t="s">
        <v>197</v>
      </c>
      <c r="L12" s="283"/>
    </row>
    <row r="13" spans="1:12" x14ac:dyDescent="0.25">
      <c r="A13" s="464"/>
      <c r="B13" s="417"/>
      <c r="C13" s="417"/>
      <c r="D13" s="417"/>
      <c r="E13" s="464"/>
      <c r="F13" s="464"/>
      <c r="G13" s="464"/>
      <c r="H13" s="521"/>
      <c r="I13" s="539"/>
      <c r="J13" s="539"/>
      <c r="K13" s="532"/>
      <c r="L13" s="527" t="s">
        <v>378</v>
      </c>
    </row>
    <row r="14" spans="1:12" x14ac:dyDescent="0.25">
      <c r="A14" s="464"/>
      <c r="B14" s="417"/>
      <c r="C14" s="417"/>
      <c r="D14" s="417"/>
      <c r="E14" s="464"/>
      <c r="F14" s="464"/>
      <c r="G14" s="464"/>
      <c r="H14" s="521"/>
      <c r="I14" s="539"/>
      <c r="J14" s="539"/>
      <c r="K14" s="532"/>
      <c r="L14" s="527"/>
    </row>
    <row r="15" spans="1:12" ht="4.5" customHeight="1" x14ac:dyDescent="0.25">
      <c r="A15" s="464"/>
      <c r="B15" s="417"/>
      <c r="C15" s="417"/>
      <c r="D15" s="417"/>
      <c r="E15" s="464"/>
      <c r="F15" s="464"/>
      <c r="G15" s="464"/>
      <c r="H15" s="521"/>
      <c r="I15" s="539"/>
      <c r="J15" s="539"/>
      <c r="K15" s="532"/>
      <c r="L15" s="527"/>
    </row>
    <row r="16" spans="1:12" x14ac:dyDescent="0.25">
      <c r="A16" s="464" t="s">
        <v>165</v>
      </c>
      <c r="B16" s="417" t="s">
        <v>283</v>
      </c>
      <c r="C16" s="417"/>
      <c r="D16" s="417"/>
      <c r="E16" s="464">
        <v>1</v>
      </c>
      <c r="F16" s="464"/>
      <c r="G16" s="464"/>
      <c r="H16" s="521">
        <v>41200000</v>
      </c>
      <c r="I16" s="539" t="s">
        <v>69</v>
      </c>
      <c r="J16" s="539" t="s">
        <v>294</v>
      </c>
      <c r="K16" s="532" t="s">
        <v>329</v>
      </c>
      <c r="L16" s="527"/>
    </row>
    <row r="17" spans="1:12" x14ac:dyDescent="0.25">
      <c r="A17" s="464"/>
      <c r="B17" s="417"/>
      <c r="C17" s="417"/>
      <c r="D17" s="417"/>
      <c r="E17" s="464"/>
      <c r="F17" s="464"/>
      <c r="G17" s="464"/>
      <c r="H17" s="521"/>
      <c r="I17" s="539"/>
      <c r="J17" s="539"/>
      <c r="K17" s="532"/>
      <c r="L17" s="527"/>
    </row>
    <row r="18" spans="1:12" x14ac:dyDescent="0.25">
      <c r="A18" s="464"/>
      <c r="B18" s="417"/>
      <c r="C18" s="417"/>
      <c r="D18" s="417"/>
      <c r="E18" s="464"/>
      <c r="F18" s="464"/>
      <c r="G18" s="464"/>
      <c r="H18" s="521"/>
      <c r="I18" s="539"/>
      <c r="J18" s="539"/>
      <c r="K18" s="532"/>
      <c r="L18" s="527"/>
    </row>
    <row r="19" spans="1:12" ht="3.75" customHeight="1" x14ac:dyDescent="0.25">
      <c r="A19" s="464"/>
      <c r="B19" s="417"/>
      <c r="C19" s="417"/>
      <c r="D19" s="417"/>
      <c r="E19" s="464"/>
      <c r="F19" s="464"/>
      <c r="G19" s="464"/>
      <c r="H19" s="521"/>
      <c r="I19" s="539"/>
      <c r="J19" s="539"/>
      <c r="K19" s="532"/>
      <c r="L19" s="527"/>
    </row>
    <row r="20" spans="1:12" x14ac:dyDescent="0.25">
      <c r="A20" s="464" t="s">
        <v>165</v>
      </c>
      <c r="B20" s="417" t="s">
        <v>284</v>
      </c>
      <c r="C20" s="417"/>
      <c r="D20" s="417"/>
      <c r="E20" s="464">
        <v>1</v>
      </c>
      <c r="F20" s="464"/>
      <c r="G20" s="464"/>
      <c r="H20" s="521">
        <v>5500000</v>
      </c>
      <c r="I20" s="539" t="s">
        <v>69</v>
      </c>
      <c r="J20" s="539" t="s">
        <v>174</v>
      </c>
      <c r="K20" s="532" t="s">
        <v>197</v>
      </c>
      <c r="L20" s="527"/>
    </row>
    <row r="21" spans="1:12" x14ac:dyDescent="0.25">
      <c r="A21" s="464"/>
      <c r="B21" s="417"/>
      <c r="C21" s="417"/>
      <c r="D21" s="417"/>
      <c r="E21" s="464"/>
      <c r="F21" s="464"/>
      <c r="G21" s="464"/>
      <c r="H21" s="521"/>
      <c r="I21" s="539"/>
      <c r="J21" s="539"/>
      <c r="K21" s="532"/>
      <c r="L21" s="527"/>
    </row>
    <row r="22" spans="1:12" ht="39.75" customHeight="1" x14ac:dyDescent="0.25">
      <c r="A22" s="464"/>
      <c r="B22" s="417"/>
      <c r="C22" s="417"/>
      <c r="D22" s="417"/>
      <c r="E22" s="464"/>
      <c r="F22" s="464"/>
      <c r="G22" s="464"/>
      <c r="H22" s="521"/>
      <c r="I22" s="539"/>
      <c r="J22" s="539"/>
      <c r="K22" s="532"/>
      <c r="L22" s="527"/>
    </row>
    <row r="23" spans="1:12" x14ac:dyDescent="0.25">
      <c r="A23" s="464"/>
      <c r="B23" s="417"/>
      <c r="C23" s="417"/>
      <c r="D23" s="417"/>
      <c r="E23" s="464"/>
      <c r="F23" s="464"/>
      <c r="G23" s="464"/>
      <c r="H23" s="521"/>
      <c r="I23" s="539"/>
      <c r="J23" s="539"/>
      <c r="K23" s="532"/>
      <c r="L23" s="528"/>
    </row>
    <row r="24" spans="1:12" x14ac:dyDescent="0.25">
      <c r="A24" s="464" t="s">
        <v>165</v>
      </c>
      <c r="B24" s="417" t="s">
        <v>285</v>
      </c>
      <c r="C24" s="417"/>
      <c r="D24" s="417"/>
      <c r="E24" s="464">
        <v>1</v>
      </c>
      <c r="F24" s="464"/>
      <c r="G24" s="464"/>
      <c r="H24" s="521">
        <v>3000000</v>
      </c>
      <c r="I24" s="539" t="s">
        <v>69</v>
      </c>
      <c r="J24" s="539" t="s">
        <v>174</v>
      </c>
      <c r="K24" s="533" t="s">
        <v>197</v>
      </c>
      <c r="L24" s="524" t="s">
        <v>377</v>
      </c>
    </row>
    <row r="25" spans="1:12" x14ac:dyDescent="0.25">
      <c r="A25" s="464"/>
      <c r="B25" s="417"/>
      <c r="C25" s="417"/>
      <c r="D25" s="417"/>
      <c r="E25" s="464"/>
      <c r="F25" s="464"/>
      <c r="G25" s="464"/>
      <c r="H25" s="521"/>
      <c r="I25" s="539"/>
      <c r="J25" s="539"/>
      <c r="K25" s="533"/>
      <c r="L25" s="525"/>
    </row>
    <row r="26" spans="1:12" x14ac:dyDescent="0.25">
      <c r="A26" s="464"/>
      <c r="B26" s="417"/>
      <c r="C26" s="417"/>
      <c r="D26" s="417"/>
      <c r="E26" s="464"/>
      <c r="F26" s="464"/>
      <c r="G26" s="464"/>
      <c r="H26" s="521"/>
      <c r="I26" s="539"/>
      <c r="J26" s="539"/>
      <c r="K26" s="533"/>
      <c r="L26" s="525"/>
    </row>
    <row r="27" spans="1:12" ht="52.5" customHeight="1" x14ac:dyDescent="0.25">
      <c r="A27" s="464"/>
      <c r="B27" s="417"/>
      <c r="C27" s="417"/>
      <c r="D27" s="417"/>
      <c r="E27" s="464"/>
      <c r="F27" s="464"/>
      <c r="G27" s="464"/>
      <c r="H27" s="521"/>
      <c r="I27" s="539"/>
      <c r="J27" s="539"/>
      <c r="K27" s="533"/>
      <c r="L27" s="526"/>
    </row>
    <row r="28" spans="1:12" ht="33" customHeight="1" x14ac:dyDescent="0.25">
      <c r="A28" s="558" t="s">
        <v>199</v>
      </c>
      <c r="B28" s="559"/>
      <c r="C28" s="559"/>
      <c r="D28" s="559"/>
      <c r="E28" s="559"/>
      <c r="F28" s="559"/>
      <c r="G28" s="559"/>
      <c r="H28" s="225">
        <f>SUM(H12:H27)</f>
        <v>51700000</v>
      </c>
      <c r="I28" s="556" t="s">
        <v>124</v>
      </c>
      <c r="J28" s="556"/>
      <c r="K28" s="557"/>
      <c r="L28" s="49"/>
    </row>
    <row r="29" spans="1:12" ht="15.75" customHeight="1" x14ac:dyDescent="0.25">
      <c r="A29" s="545" t="str">
        <f>'II Serv Com.'!A117:E117</f>
        <v>Fecha: 28 de agosto del 2020</v>
      </c>
      <c r="B29" s="546"/>
      <c r="C29" s="546"/>
      <c r="D29" s="547"/>
      <c r="E29" s="77"/>
      <c r="F29" s="4"/>
      <c r="G29" s="4"/>
      <c r="H29" s="4"/>
      <c r="I29" s="4"/>
      <c r="J29" s="4"/>
      <c r="K29" s="17"/>
    </row>
    <row r="30" spans="1:12" ht="8.25" customHeight="1" x14ac:dyDescent="0.25">
      <c r="A30" s="85"/>
      <c r="B30" s="4"/>
      <c r="C30" s="4"/>
      <c r="D30" s="4"/>
      <c r="E30" s="4"/>
      <c r="F30" s="4"/>
      <c r="G30" s="4"/>
      <c r="H30" s="4"/>
      <c r="I30" s="4"/>
      <c r="J30" s="4"/>
      <c r="K30" s="17"/>
    </row>
    <row r="31" spans="1:12" ht="29.25" customHeight="1" thickBot="1" x14ac:dyDescent="0.3">
      <c r="A31" s="553" t="s">
        <v>200</v>
      </c>
      <c r="B31" s="554"/>
      <c r="C31" s="554"/>
      <c r="D31" s="554"/>
      <c r="E31" s="555"/>
      <c r="F31" s="550">
        <f>+H28</f>
        <v>51700000</v>
      </c>
      <c r="G31" s="551"/>
      <c r="H31" s="552"/>
      <c r="I31" s="548" t="s">
        <v>192</v>
      </c>
      <c r="J31" s="548"/>
      <c r="K31" s="549"/>
      <c r="L31" s="287" t="s">
        <v>118</v>
      </c>
    </row>
    <row r="33" spans="12:12" ht="26.25" customHeight="1" x14ac:dyDescent="0.25"/>
    <row r="34" spans="12:12" x14ac:dyDescent="0.25">
      <c r="L34" s="65"/>
    </row>
  </sheetData>
  <mergeCells count="49">
    <mergeCell ref="I20:I23"/>
    <mergeCell ref="A29:D29"/>
    <mergeCell ref="I31:K31"/>
    <mergeCell ref="F31:H31"/>
    <mergeCell ref="A31:E31"/>
    <mergeCell ref="I28:K28"/>
    <mergeCell ref="A28:G28"/>
    <mergeCell ref="A12:A15"/>
    <mergeCell ref="B12:D15"/>
    <mergeCell ref="E12:G15"/>
    <mergeCell ref="H12:H15"/>
    <mergeCell ref="I12:I15"/>
    <mergeCell ref="B16:D19"/>
    <mergeCell ref="E16:G19"/>
    <mergeCell ref="H16:H19"/>
    <mergeCell ref="I16:I19"/>
    <mergeCell ref="J16:J19"/>
    <mergeCell ref="J8:J11"/>
    <mergeCell ref="B10:D11"/>
    <mergeCell ref="J20:J23"/>
    <mergeCell ref="A24:A27"/>
    <mergeCell ref="B24:D27"/>
    <mergeCell ref="E24:G27"/>
    <mergeCell ref="H24:H27"/>
    <mergeCell ref="I24:I27"/>
    <mergeCell ref="J24:J27"/>
    <mergeCell ref="A8:A11"/>
    <mergeCell ref="B8:D9"/>
    <mergeCell ref="E8:G11"/>
    <mergeCell ref="H8:H11"/>
    <mergeCell ref="I8:I11"/>
    <mergeCell ref="J12:J15"/>
    <mergeCell ref="A16:A19"/>
    <mergeCell ref="L8:L11"/>
    <mergeCell ref="L24:L27"/>
    <mergeCell ref="L13:L23"/>
    <mergeCell ref="A1:J1"/>
    <mergeCell ref="A2:J2"/>
    <mergeCell ref="A4:J4"/>
    <mergeCell ref="A6:J7"/>
    <mergeCell ref="K8:K11"/>
    <mergeCell ref="K12:K15"/>
    <mergeCell ref="K16:K19"/>
    <mergeCell ref="K20:K23"/>
    <mergeCell ref="K24:K27"/>
    <mergeCell ref="A20:A23"/>
    <mergeCell ref="B20:D23"/>
    <mergeCell ref="E20:G23"/>
    <mergeCell ref="H20:H23"/>
  </mergeCells>
  <pageMargins left="0.70866141732283472" right="0.70866141732283472" top="0.74803149606299213" bottom="0.74803149606299213" header="0.31496062992125984" footer="0.31496062992125984"/>
  <pageSetup scale="75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topLeftCell="C70" zoomScale="80" zoomScaleNormal="80" workbookViewId="0">
      <selection activeCell="E44" sqref="E44"/>
    </sheetView>
  </sheetViews>
  <sheetFormatPr baseColWidth="10" defaultColWidth="11.42578125" defaultRowHeight="14.25" x14ac:dyDescent="0.2"/>
  <cols>
    <col min="1" max="1" width="4.140625" style="16" bestFit="1" customWidth="1"/>
    <col min="2" max="2" width="41.5703125" style="16" customWidth="1"/>
    <col min="3" max="3" width="63.5703125" style="22" customWidth="1"/>
    <col min="4" max="4" width="12.42578125" style="16" customWidth="1"/>
    <col min="5" max="5" width="19.7109375" style="16" customWidth="1"/>
    <col min="6" max="6" width="10.85546875" style="16" customWidth="1"/>
    <col min="7" max="7" width="11.85546875" style="16" customWidth="1"/>
    <col min="8" max="8" width="15.28515625" style="37" customWidth="1"/>
    <col min="9" max="9" width="20.140625" style="37" customWidth="1"/>
    <col min="10" max="10" width="4.85546875" style="37" customWidth="1"/>
    <col min="11" max="11" width="16.140625" style="16" bestFit="1" customWidth="1"/>
    <col min="12" max="12" width="17.85546875" style="172" bestFit="1" customWidth="1"/>
    <col min="13" max="13" width="14.85546875" style="172" bestFit="1" customWidth="1"/>
    <col min="14" max="16384" width="11.42578125" style="16"/>
  </cols>
  <sheetData>
    <row r="1" spans="1:13" s="15" customFormat="1" ht="15" customHeight="1" x14ac:dyDescent="0.2">
      <c r="A1" s="478" t="s">
        <v>0</v>
      </c>
      <c r="B1" s="478"/>
      <c r="C1" s="478"/>
      <c r="D1" s="478"/>
      <c r="E1" s="478"/>
      <c r="F1" s="478"/>
      <c r="G1" s="478"/>
      <c r="H1" s="478"/>
      <c r="I1" s="239"/>
      <c r="J1" s="155"/>
      <c r="L1" s="171"/>
      <c r="M1" s="171"/>
    </row>
    <row r="2" spans="1:13" s="15" customFormat="1" ht="7.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155"/>
      <c r="L2" s="171"/>
      <c r="M2" s="171"/>
    </row>
    <row r="3" spans="1:13" s="15" customFormat="1" ht="19.5" customHeight="1" x14ac:dyDescent="0.2">
      <c r="A3" s="580" t="str">
        <f>'I Admi'!A3:K4</f>
        <v xml:space="preserve">PLAN ANUAL OPERATIVO DEL PRESUPUESTO ORDINARIO   2021 "CONSOLIDADO" </v>
      </c>
      <c r="B3" s="580"/>
      <c r="C3" s="580"/>
      <c r="D3" s="580"/>
      <c r="E3" s="580"/>
      <c r="F3" s="580"/>
      <c r="G3" s="580"/>
      <c r="H3" s="580"/>
      <c r="I3" s="240"/>
      <c r="J3" s="54"/>
      <c r="L3" s="171"/>
      <c r="M3" s="171"/>
    </row>
    <row r="4" spans="1:13" s="15" customFormat="1" ht="8.2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54"/>
      <c r="L4" s="171"/>
      <c r="M4" s="171"/>
    </row>
    <row r="5" spans="1:13" s="15" customFormat="1" ht="16.5" thickBot="1" x14ac:dyDescent="0.25">
      <c r="A5" s="362" t="s">
        <v>103</v>
      </c>
      <c r="B5" s="362"/>
      <c r="C5" s="362"/>
      <c r="D5" s="362"/>
      <c r="E5" s="362"/>
      <c r="F5" s="362"/>
      <c r="G5" s="362"/>
      <c r="H5" s="362"/>
      <c r="I5" s="230"/>
      <c r="J5" s="54"/>
      <c r="L5" s="171"/>
      <c r="M5" s="171"/>
    </row>
    <row r="6" spans="1:13" ht="14.25" customHeight="1" x14ac:dyDescent="0.2">
      <c r="A6" s="79"/>
      <c r="B6" s="587" t="s">
        <v>1</v>
      </c>
      <c r="C6" s="581" t="s">
        <v>2</v>
      </c>
      <c r="D6" s="581" t="s">
        <v>7</v>
      </c>
      <c r="E6" s="581" t="s">
        <v>3</v>
      </c>
      <c r="F6" s="583" t="s">
        <v>4</v>
      </c>
      <c r="G6" s="583" t="s">
        <v>5</v>
      </c>
      <c r="H6" s="585" t="s">
        <v>39</v>
      </c>
      <c r="I6" s="589" t="s">
        <v>340</v>
      </c>
      <c r="J6" s="279"/>
    </row>
    <row r="7" spans="1:13" ht="15" customHeight="1" thickBot="1" x14ac:dyDescent="0.25">
      <c r="A7" s="79"/>
      <c r="B7" s="588"/>
      <c r="C7" s="582"/>
      <c r="D7" s="582"/>
      <c r="E7" s="582"/>
      <c r="F7" s="584"/>
      <c r="G7" s="584"/>
      <c r="H7" s="586"/>
      <c r="I7" s="590"/>
      <c r="J7" s="279"/>
    </row>
    <row r="8" spans="1:13" ht="15.75" thickBot="1" x14ac:dyDescent="0.3">
      <c r="A8" s="79"/>
      <c r="B8" s="110"/>
      <c r="C8" s="111"/>
      <c r="D8" s="111"/>
      <c r="E8" s="111"/>
      <c r="F8" s="110"/>
      <c r="G8" s="110"/>
      <c r="H8" s="111"/>
      <c r="I8" s="280"/>
      <c r="J8" s="124"/>
    </row>
    <row r="9" spans="1:13" ht="25.5" x14ac:dyDescent="0.2">
      <c r="A9" s="79"/>
      <c r="B9" s="127" t="s">
        <v>40</v>
      </c>
      <c r="C9" s="128" t="s">
        <v>239</v>
      </c>
      <c r="D9" s="128" t="s">
        <v>82</v>
      </c>
      <c r="E9" s="129">
        <v>94600000</v>
      </c>
      <c r="F9" s="130" t="s">
        <v>41</v>
      </c>
      <c r="G9" s="130" t="s">
        <v>29</v>
      </c>
      <c r="H9" s="253" t="s">
        <v>97</v>
      </c>
      <c r="I9" s="591" t="s">
        <v>376</v>
      </c>
      <c r="J9" s="124"/>
    </row>
    <row r="10" spans="1:13" ht="51" x14ac:dyDescent="0.2">
      <c r="A10" s="79"/>
      <c r="B10" s="113" t="s">
        <v>30</v>
      </c>
      <c r="C10" s="185" t="s">
        <v>42</v>
      </c>
      <c r="D10" s="185" t="s">
        <v>82</v>
      </c>
      <c r="E10" s="112">
        <v>39000000</v>
      </c>
      <c r="F10" s="191" t="s">
        <v>41</v>
      </c>
      <c r="G10" s="191" t="s">
        <v>29</v>
      </c>
      <c r="H10" s="256" t="s">
        <v>97</v>
      </c>
      <c r="I10" s="591"/>
      <c r="J10" s="124"/>
    </row>
    <row r="11" spans="1:13" ht="34.5" customHeight="1" x14ac:dyDescent="0.2">
      <c r="A11" s="79"/>
      <c r="B11" s="113" t="s">
        <v>31</v>
      </c>
      <c r="C11" s="185" t="s">
        <v>43</v>
      </c>
      <c r="D11" s="185" t="s">
        <v>82</v>
      </c>
      <c r="E11" s="112">
        <v>4650000</v>
      </c>
      <c r="F11" s="191" t="s">
        <v>41</v>
      </c>
      <c r="G11" s="191" t="s">
        <v>29</v>
      </c>
      <c r="H11" s="256" t="s">
        <v>97</v>
      </c>
      <c r="I11" s="591"/>
      <c r="J11" s="124"/>
    </row>
    <row r="12" spans="1:13" ht="25.5" x14ac:dyDescent="0.2">
      <c r="A12" s="79"/>
      <c r="B12" s="113" t="s">
        <v>44</v>
      </c>
      <c r="C12" s="185" t="s">
        <v>45</v>
      </c>
      <c r="D12" s="185" t="s">
        <v>82</v>
      </c>
      <c r="E12" s="112">
        <v>400000</v>
      </c>
      <c r="F12" s="191" t="s">
        <v>41</v>
      </c>
      <c r="G12" s="191" t="s">
        <v>29</v>
      </c>
      <c r="H12" s="255" t="s">
        <v>97</v>
      </c>
      <c r="I12" s="592"/>
      <c r="J12" s="124"/>
    </row>
    <row r="13" spans="1:13" ht="25.5" x14ac:dyDescent="0.2">
      <c r="A13" s="79"/>
      <c r="B13" s="113" t="s">
        <v>234</v>
      </c>
      <c r="C13" s="185" t="s">
        <v>145</v>
      </c>
      <c r="D13" s="185" t="s">
        <v>146</v>
      </c>
      <c r="E13" s="112">
        <v>45200000</v>
      </c>
      <c r="F13" s="191" t="s">
        <v>41</v>
      </c>
      <c r="G13" s="191" t="s">
        <v>29</v>
      </c>
      <c r="H13" s="255" t="s">
        <v>97</v>
      </c>
      <c r="I13" s="352" t="s">
        <v>355</v>
      </c>
      <c r="J13" s="124"/>
    </row>
    <row r="14" spans="1:13" ht="25.5" x14ac:dyDescent="0.2">
      <c r="A14" s="79"/>
      <c r="B14" s="113" t="s">
        <v>46</v>
      </c>
      <c r="C14" s="185" t="s">
        <v>87</v>
      </c>
      <c r="D14" s="185" t="s">
        <v>147</v>
      </c>
      <c r="E14" s="112">
        <v>18500000</v>
      </c>
      <c r="F14" s="191" t="s">
        <v>41</v>
      </c>
      <c r="G14" s="191" t="s">
        <v>29</v>
      </c>
      <c r="H14" s="255" t="s">
        <v>97</v>
      </c>
      <c r="I14" s="353"/>
      <c r="J14" s="124"/>
    </row>
    <row r="15" spans="1:13" ht="38.25" x14ac:dyDescent="0.2">
      <c r="A15" s="79"/>
      <c r="B15" s="113" t="s">
        <v>215</v>
      </c>
      <c r="C15" s="185" t="s">
        <v>216</v>
      </c>
      <c r="D15" s="185">
        <v>5500</v>
      </c>
      <c r="E15" s="112">
        <v>7000000</v>
      </c>
      <c r="F15" s="191" t="s">
        <v>41</v>
      </c>
      <c r="G15" s="191" t="s">
        <v>29</v>
      </c>
      <c r="H15" s="255" t="s">
        <v>97</v>
      </c>
      <c r="I15" s="353"/>
      <c r="J15" s="124"/>
    </row>
    <row r="16" spans="1:13" ht="38.25" x14ac:dyDescent="0.2">
      <c r="A16" s="79"/>
      <c r="B16" s="202" t="str">
        <f>'[1]Presupuesto 2021'!$B$112</f>
        <v>ASFALTADO CALLES URBANAS BUENOS AIRES III ETAPA (3-04-114)</v>
      </c>
      <c r="C16" s="190" t="s">
        <v>243</v>
      </c>
      <c r="D16" s="190" t="s">
        <v>244</v>
      </c>
      <c r="E16" s="112">
        <v>40000000</v>
      </c>
      <c r="F16" s="191" t="s">
        <v>47</v>
      </c>
      <c r="G16" s="191" t="s">
        <v>34</v>
      </c>
      <c r="H16" s="255" t="s">
        <v>97</v>
      </c>
      <c r="I16" s="353"/>
      <c r="J16" s="124"/>
    </row>
    <row r="17" spans="1:13" ht="26.25" customHeight="1" x14ac:dyDescent="0.2">
      <c r="A17" s="79"/>
      <c r="B17" s="113" t="s">
        <v>48</v>
      </c>
      <c r="C17" s="185" t="s">
        <v>49</v>
      </c>
      <c r="D17" s="185" t="s">
        <v>150</v>
      </c>
      <c r="E17" s="112">
        <v>23000000</v>
      </c>
      <c r="F17" s="191" t="s">
        <v>41</v>
      </c>
      <c r="G17" s="191" t="s">
        <v>29</v>
      </c>
      <c r="H17" s="255" t="s">
        <v>97</v>
      </c>
      <c r="I17" s="353"/>
      <c r="J17" s="124"/>
    </row>
    <row r="18" spans="1:13" ht="38.25" x14ac:dyDescent="0.2">
      <c r="A18" s="79"/>
      <c r="B18" s="113" t="s">
        <v>218</v>
      </c>
      <c r="C18" s="185" t="s">
        <v>219</v>
      </c>
      <c r="D18" s="185" t="s">
        <v>247</v>
      </c>
      <c r="E18" s="112">
        <v>12000000</v>
      </c>
      <c r="F18" s="191" t="s">
        <v>41</v>
      </c>
      <c r="G18" s="191" t="s">
        <v>29</v>
      </c>
      <c r="H18" s="255" t="s">
        <v>97</v>
      </c>
      <c r="I18" s="354"/>
      <c r="J18" s="124"/>
    </row>
    <row r="19" spans="1:13" ht="49.5" customHeight="1" x14ac:dyDescent="0.2">
      <c r="A19" s="79"/>
      <c r="B19" s="202" t="str">
        <f>'[1]Presupuesto 2021'!$B$147</f>
        <v>RECONSTRUCCIÓN PUENTE VEHICULAR PLAZA VIEJA (3-04-003)</v>
      </c>
      <c r="C19" s="190" t="s">
        <v>250</v>
      </c>
      <c r="D19" s="190" t="s">
        <v>251</v>
      </c>
      <c r="E19" s="192">
        <v>120000000</v>
      </c>
      <c r="F19" s="191" t="s">
        <v>41</v>
      </c>
      <c r="G19" s="191" t="s">
        <v>29</v>
      </c>
      <c r="H19" s="276" t="s">
        <v>97</v>
      </c>
      <c r="I19" s="277" t="s">
        <v>364</v>
      </c>
      <c r="J19" s="124"/>
    </row>
    <row r="20" spans="1:13" ht="57" customHeight="1" x14ac:dyDescent="0.2">
      <c r="A20" s="79"/>
      <c r="B20" s="202" t="str">
        <f>'[1]Presupuesto 2021'!$B$153</f>
        <v>RELASTREO CAMINO LA 20 (3-04-088)</v>
      </c>
      <c r="C20" s="190" t="s">
        <v>253</v>
      </c>
      <c r="D20" s="190" t="s">
        <v>106</v>
      </c>
      <c r="E20" s="192">
        <v>25000000</v>
      </c>
      <c r="F20" s="191" t="s">
        <v>47</v>
      </c>
      <c r="G20" s="191" t="s">
        <v>33</v>
      </c>
      <c r="H20" s="255" t="s">
        <v>97</v>
      </c>
      <c r="I20" s="277" t="s">
        <v>355</v>
      </c>
      <c r="J20" s="124"/>
    </row>
    <row r="21" spans="1:13" ht="128.25" customHeight="1" x14ac:dyDescent="0.2">
      <c r="A21" s="79"/>
      <c r="B21" s="113" t="s">
        <v>50</v>
      </c>
      <c r="C21" s="190" t="s">
        <v>83</v>
      </c>
      <c r="D21" s="190">
        <v>6</v>
      </c>
      <c r="E21" s="192">
        <v>6000000</v>
      </c>
      <c r="F21" s="191" t="s">
        <v>41</v>
      </c>
      <c r="G21" s="191" t="s">
        <v>29</v>
      </c>
      <c r="H21" s="255" t="s">
        <v>97</v>
      </c>
      <c r="I21" s="260" t="s">
        <v>365</v>
      </c>
      <c r="J21" s="124"/>
    </row>
    <row r="22" spans="1:13" ht="53.25" customHeight="1" x14ac:dyDescent="0.2">
      <c r="A22" s="79"/>
      <c r="B22" s="113" t="s">
        <v>51</v>
      </c>
      <c r="C22" s="185" t="s">
        <v>255</v>
      </c>
      <c r="D22" s="185" t="s">
        <v>98</v>
      </c>
      <c r="E22" s="112">
        <v>14528175.26</v>
      </c>
      <c r="F22" s="191" t="s">
        <v>41</v>
      </c>
      <c r="G22" s="191" t="s">
        <v>29</v>
      </c>
      <c r="H22" s="255" t="s">
        <v>97</v>
      </c>
      <c r="I22" s="259" t="s">
        <v>355</v>
      </c>
      <c r="J22" s="124"/>
    </row>
    <row r="23" spans="1:13" ht="59.25" customHeight="1" x14ac:dyDescent="0.2">
      <c r="A23" s="79"/>
      <c r="B23" s="113" t="s">
        <v>99</v>
      </c>
      <c r="C23" s="185" t="s">
        <v>100</v>
      </c>
      <c r="D23" s="185">
        <v>4</v>
      </c>
      <c r="E23" s="112">
        <f>14200000+211000000</f>
        <v>225200000</v>
      </c>
      <c r="F23" s="191" t="s">
        <v>101</v>
      </c>
      <c r="G23" s="191" t="s">
        <v>29</v>
      </c>
      <c r="H23" s="255" t="s">
        <v>97</v>
      </c>
      <c r="I23" s="259" t="s">
        <v>355</v>
      </c>
      <c r="J23" s="560" t="s">
        <v>125</v>
      </c>
    </row>
    <row r="24" spans="1:13" ht="57" customHeight="1" thickBot="1" x14ac:dyDescent="0.25">
      <c r="A24" s="79"/>
      <c r="B24" s="203" t="s">
        <v>37</v>
      </c>
      <c r="C24" s="186" t="s">
        <v>88</v>
      </c>
      <c r="D24" s="186">
        <v>1</v>
      </c>
      <c r="E24" s="204">
        <v>46000000</v>
      </c>
      <c r="F24" s="131" t="s">
        <v>41</v>
      </c>
      <c r="G24" s="131" t="s">
        <v>29</v>
      </c>
      <c r="H24" s="258" t="s">
        <v>220</v>
      </c>
      <c r="I24" s="259" t="s">
        <v>355</v>
      </c>
      <c r="J24" s="560"/>
    </row>
    <row r="25" spans="1:13" s="15" customFormat="1" ht="27.75" customHeight="1" thickBot="1" x14ac:dyDescent="0.25">
      <c r="A25" s="79"/>
      <c r="B25" s="197"/>
      <c r="C25" s="198" t="s">
        <v>167</v>
      </c>
      <c r="D25" s="195"/>
      <c r="E25" s="199">
        <f>SUM(E9:E24)</f>
        <v>721078175.25999999</v>
      </c>
      <c r="F25" s="200"/>
      <c r="G25" s="201"/>
      <c r="H25" s="593"/>
      <c r="I25" s="594"/>
      <c r="J25" s="67"/>
      <c r="L25" s="171"/>
      <c r="M25" s="171"/>
    </row>
    <row r="26" spans="1:13" s="15" customFormat="1" ht="20.25" customHeight="1" thickBot="1" x14ac:dyDescent="0.25">
      <c r="A26" s="79"/>
      <c r="B26" s="125"/>
      <c r="C26" s="169"/>
      <c r="D26" s="44"/>
      <c r="E26" s="96"/>
      <c r="F26" s="91"/>
      <c r="G26" s="91"/>
      <c r="H26" s="126"/>
      <c r="I26" s="126"/>
      <c r="J26" s="132"/>
      <c r="L26" s="171"/>
      <c r="M26" s="171"/>
    </row>
    <row r="27" spans="1:13" ht="51" x14ac:dyDescent="0.2">
      <c r="A27" s="79"/>
      <c r="B27" s="210" t="str">
        <f>'[1]Presupuesto 2021'!$B$103</f>
        <v>RECARPETEO CALLES URBANAS JUAN VIÑAS (3-04-040)</v>
      </c>
      <c r="C27" s="189" t="s">
        <v>240</v>
      </c>
      <c r="D27" s="189" t="s">
        <v>148</v>
      </c>
      <c r="E27" s="129">
        <v>39000000</v>
      </c>
      <c r="F27" s="130" t="s">
        <v>47</v>
      </c>
      <c r="G27" s="130" t="s">
        <v>33</v>
      </c>
      <c r="H27" s="267" t="s">
        <v>246</v>
      </c>
      <c r="I27" s="350" t="s">
        <v>355</v>
      </c>
      <c r="J27" s="124"/>
    </row>
    <row r="28" spans="1:13" ht="38.25" x14ac:dyDescent="0.2">
      <c r="A28" s="79"/>
      <c r="B28" s="113" t="str">
        <f>'[1]Presupuesto 2021'!$B$106</f>
        <v>RECARPETEO CALLES URBANAS LOMA DE VIÑAS (3-04-107)</v>
      </c>
      <c r="C28" s="190" t="s">
        <v>241</v>
      </c>
      <c r="D28" s="190" t="s">
        <v>106</v>
      </c>
      <c r="E28" s="112">
        <v>38000000</v>
      </c>
      <c r="F28" s="191" t="s">
        <v>47</v>
      </c>
      <c r="G28" s="191" t="s">
        <v>33</v>
      </c>
      <c r="H28" s="255" t="s">
        <v>246</v>
      </c>
      <c r="I28" s="350"/>
      <c r="J28" s="124"/>
    </row>
    <row r="29" spans="1:13" ht="38.25" x14ac:dyDescent="0.2">
      <c r="A29" s="79"/>
      <c r="B29" s="202" t="str">
        <f>'[1]Presupuesto 2021'!$B$109</f>
        <v>RECARPETEO CALLES URBANAS LOS RECUERDOS (3-04-113)</v>
      </c>
      <c r="C29" s="190" t="s">
        <v>242</v>
      </c>
      <c r="D29" s="190" t="s">
        <v>106</v>
      </c>
      <c r="E29" s="112">
        <v>38500000</v>
      </c>
      <c r="F29" s="191" t="s">
        <v>47</v>
      </c>
      <c r="G29" s="191" t="s">
        <v>33</v>
      </c>
      <c r="H29" s="255" t="s">
        <v>246</v>
      </c>
      <c r="I29" s="350"/>
    </row>
    <row r="30" spans="1:13" ht="25.5" x14ac:dyDescent="0.2">
      <c r="A30" s="79"/>
      <c r="B30" s="202" t="str">
        <f>'[1]Presupuesto 2021'!$B$118</f>
        <v>RELASTREO CAMINO LA LAGUNA (3-04-036)</v>
      </c>
      <c r="C30" s="190" t="s">
        <v>245</v>
      </c>
      <c r="D30" s="190" t="s">
        <v>149</v>
      </c>
      <c r="E30" s="112">
        <v>12500000</v>
      </c>
      <c r="F30" s="191" t="s">
        <v>47</v>
      </c>
      <c r="G30" s="191" t="s">
        <v>33</v>
      </c>
      <c r="H30" s="255" t="s">
        <v>246</v>
      </c>
      <c r="I30" s="350"/>
    </row>
    <row r="31" spans="1:13" ht="28.5" customHeight="1" x14ac:dyDescent="0.2">
      <c r="A31" s="79"/>
      <c r="B31" s="202" t="str">
        <f>'[1]Presupuesto 2021'!$B$141</f>
        <v>ASFALTADO CAMINO EL SESTEO (3-04-031)</v>
      </c>
      <c r="C31" s="190" t="s">
        <v>248</v>
      </c>
      <c r="D31" s="190" t="s">
        <v>149</v>
      </c>
      <c r="E31" s="192">
        <v>16500000</v>
      </c>
      <c r="F31" s="191" t="s">
        <v>47</v>
      </c>
      <c r="G31" s="191" t="s">
        <v>33</v>
      </c>
      <c r="H31" s="255" t="s">
        <v>246</v>
      </c>
      <c r="I31" s="350"/>
      <c r="J31" s="124"/>
    </row>
    <row r="32" spans="1:13" ht="25.5" x14ac:dyDescent="0.2">
      <c r="A32" s="79"/>
      <c r="B32" s="202" t="str">
        <f>'[1]Presupuesto 2021'!$B$144</f>
        <v>ASFALTADO CAMINO SAN JOAQUÍN ARRIBA (3-04-028)</v>
      </c>
      <c r="C32" s="190" t="s">
        <v>249</v>
      </c>
      <c r="D32" s="190" t="s">
        <v>149</v>
      </c>
      <c r="E32" s="192">
        <v>16500000</v>
      </c>
      <c r="F32" s="191" t="s">
        <v>47</v>
      </c>
      <c r="G32" s="191" t="s">
        <v>33</v>
      </c>
      <c r="H32" s="255" t="s">
        <v>246</v>
      </c>
      <c r="I32" s="350"/>
      <c r="J32" s="69"/>
    </row>
    <row r="33" spans="1:11" ht="25.5" x14ac:dyDescent="0.2">
      <c r="A33" s="79"/>
      <c r="B33" s="202" t="str">
        <f>'[1]Presupuesto 2021'!$B$150</f>
        <v>ASFALTADO CAMINO LA PONCIANA-AEROPUERTO II ETAPA (3-04-052)</v>
      </c>
      <c r="C33" s="190" t="s">
        <v>252</v>
      </c>
      <c r="D33" s="190" t="s">
        <v>148</v>
      </c>
      <c r="E33" s="192">
        <v>35000000</v>
      </c>
      <c r="F33" s="191" t="s">
        <v>47</v>
      </c>
      <c r="G33" s="191" t="s">
        <v>33</v>
      </c>
      <c r="H33" s="255" t="s">
        <v>246</v>
      </c>
      <c r="I33" s="350"/>
      <c r="J33" s="194"/>
    </row>
    <row r="34" spans="1:11" ht="51.75" thickBot="1" x14ac:dyDescent="0.25">
      <c r="A34" s="79"/>
      <c r="B34" s="211" t="str">
        <f>'[1]Presupuesto 2021'!$B$156</f>
        <v>RECARPETEO CAMINO LA MARTA (3-04-003)</v>
      </c>
      <c r="C34" s="75" t="s">
        <v>254</v>
      </c>
      <c r="D34" s="75" t="s">
        <v>217</v>
      </c>
      <c r="E34" s="212">
        <v>15000000</v>
      </c>
      <c r="F34" s="131" t="s">
        <v>47</v>
      </c>
      <c r="G34" s="131" t="s">
        <v>33</v>
      </c>
      <c r="H34" s="257" t="s">
        <v>246</v>
      </c>
      <c r="I34" s="350"/>
      <c r="J34" s="124"/>
    </row>
    <row r="35" spans="1:11" ht="32.25" customHeight="1" x14ac:dyDescent="0.25">
      <c r="A35" s="22"/>
      <c r="B35" s="426" t="s">
        <v>168</v>
      </c>
      <c r="C35" s="427"/>
      <c r="D35" s="205"/>
      <c r="E35" s="206">
        <f>SUM(E27:E34)</f>
        <v>211000000</v>
      </c>
      <c r="F35" s="207"/>
      <c r="G35" s="208"/>
      <c r="H35" s="209"/>
      <c r="I35" s="132"/>
      <c r="J35" s="124"/>
    </row>
    <row r="36" spans="1:11" ht="45" customHeight="1" thickBot="1" x14ac:dyDescent="0.3">
      <c r="A36" s="79"/>
      <c r="B36" s="136"/>
      <c r="C36" s="137" t="s">
        <v>152</v>
      </c>
      <c r="D36" s="138"/>
      <c r="E36" s="139">
        <f>+E35+E25</f>
        <v>932078175.25999999</v>
      </c>
      <c r="F36" s="574" t="s">
        <v>151</v>
      </c>
      <c r="G36" s="503"/>
      <c r="H36" s="575"/>
      <c r="I36" s="243"/>
      <c r="J36" s="69"/>
      <c r="K36" s="172"/>
    </row>
    <row r="37" spans="1:11" ht="24.75" customHeight="1" x14ac:dyDescent="0.2">
      <c r="A37" s="22"/>
      <c r="B37" s="79"/>
      <c r="C37" s="79"/>
      <c r="D37" s="79"/>
      <c r="E37" s="79"/>
      <c r="F37" s="79"/>
      <c r="G37" s="79"/>
      <c r="H37" s="132"/>
      <c r="I37" s="132"/>
      <c r="J37" s="124"/>
      <c r="K37" s="196"/>
    </row>
    <row r="38" spans="1:11" ht="27" customHeight="1" x14ac:dyDescent="0.2">
      <c r="A38" s="22"/>
      <c r="B38" s="597" t="s">
        <v>187</v>
      </c>
      <c r="C38" s="598"/>
      <c r="D38" s="598"/>
      <c r="E38" s="598"/>
      <c r="F38" s="598"/>
      <c r="G38" s="598"/>
      <c r="H38" s="598"/>
      <c r="I38" s="598"/>
      <c r="J38" s="69"/>
    </row>
    <row r="39" spans="1:11" ht="50.25" customHeight="1" x14ac:dyDescent="0.2">
      <c r="A39" s="22"/>
      <c r="B39" s="101" t="s">
        <v>166</v>
      </c>
      <c r="C39" s="71" t="s">
        <v>286</v>
      </c>
      <c r="D39" s="117" t="s">
        <v>170</v>
      </c>
      <c r="E39" s="118">
        <v>7765000</v>
      </c>
      <c r="F39" s="97" t="s">
        <v>171</v>
      </c>
      <c r="G39" s="97" t="s">
        <v>172</v>
      </c>
      <c r="H39" s="256" t="s">
        <v>97</v>
      </c>
      <c r="I39" s="350" t="s">
        <v>362</v>
      </c>
      <c r="J39" s="156"/>
      <c r="K39" s="109"/>
    </row>
    <row r="40" spans="1:11" ht="45" customHeight="1" x14ac:dyDescent="0.2">
      <c r="A40" s="22"/>
      <c r="B40" s="101" t="s">
        <v>166</v>
      </c>
      <c r="C40" s="71" t="s">
        <v>169</v>
      </c>
      <c r="D40" s="74" t="s">
        <v>170</v>
      </c>
      <c r="E40" s="73">
        <v>2500000</v>
      </c>
      <c r="F40" s="97" t="s">
        <v>171</v>
      </c>
      <c r="G40" s="213" t="s">
        <v>172</v>
      </c>
      <c r="H40" s="256" t="s">
        <v>97</v>
      </c>
      <c r="I40" s="350"/>
      <c r="J40" s="157"/>
      <c r="K40" s="109"/>
    </row>
    <row r="41" spans="1:11" ht="96.75" customHeight="1" x14ac:dyDescent="0.2">
      <c r="A41" s="22"/>
      <c r="B41" s="101" t="s">
        <v>166</v>
      </c>
      <c r="C41" s="71" t="s">
        <v>287</v>
      </c>
      <c r="D41" s="117" t="s">
        <v>288</v>
      </c>
      <c r="E41" s="118">
        <v>2400000</v>
      </c>
      <c r="F41" s="97" t="s">
        <v>173</v>
      </c>
      <c r="G41" s="97" t="s">
        <v>174</v>
      </c>
      <c r="H41" s="256" t="s">
        <v>97</v>
      </c>
      <c r="I41" s="260" t="s">
        <v>363</v>
      </c>
      <c r="J41" s="576" t="s">
        <v>202</v>
      </c>
      <c r="K41" s="109"/>
    </row>
    <row r="42" spans="1:11" ht="45" customHeight="1" x14ac:dyDescent="0.2">
      <c r="A42" s="22"/>
      <c r="B42" s="101" t="s">
        <v>166</v>
      </c>
      <c r="C42" s="71" t="s">
        <v>221</v>
      </c>
      <c r="D42" s="117">
        <v>12</v>
      </c>
      <c r="E42" s="118">
        <v>2500000</v>
      </c>
      <c r="F42" s="97" t="s">
        <v>171</v>
      </c>
      <c r="G42" s="97" t="s">
        <v>172</v>
      </c>
      <c r="H42" s="256" t="s">
        <v>97</v>
      </c>
      <c r="I42" s="352" t="s">
        <v>362</v>
      </c>
      <c r="J42" s="576"/>
      <c r="K42" s="109"/>
    </row>
    <row r="43" spans="1:11" ht="45" customHeight="1" x14ac:dyDescent="0.2">
      <c r="A43" s="22"/>
      <c r="B43" s="217" t="s">
        <v>166</v>
      </c>
      <c r="C43" s="71" t="s">
        <v>222</v>
      </c>
      <c r="D43" s="117">
        <v>1</v>
      </c>
      <c r="E43" s="118">
        <v>5000000</v>
      </c>
      <c r="F43" s="213" t="s">
        <v>171</v>
      </c>
      <c r="G43" s="213" t="s">
        <v>172</v>
      </c>
      <c r="H43" s="256" t="s">
        <v>97</v>
      </c>
      <c r="I43" s="353"/>
      <c r="J43" s="576"/>
      <c r="K43" s="109"/>
    </row>
    <row r="44" spans="1:11" ht="45" customHeight="1" x14ac:dyDescent="0.2">
      <c r="A44" s="22"/>
      <c r="B44" s="101" t="s">
        <v>166</v>
      </c>
      <c r="C44" s="71" t="s">
        <v>175</v>
      </c>
      <c r="D44" s="74" t="s">
        <v>176</v>
      </c>
      <c r="E44" s="73">
        <v>200000</v>
      </c>
      <c r="F44" s="97" t="s">
        <v>177</v>
      </c>
      <c r="G44" s="97" t="s">
        <v>174</v>
      </c>
      <c r="H44" s="256" t="s">
        <v>97</v>
      </c>
      <c r="I44" s="354"/>
      <c r="J44" s="576"/>
      <c r="K44" s="109"/>
    </row>
    <row r="45" spans="1:11" ht="45" customHeight="1" x14ac:dyDescent="0.2">
      <c r="A45" s="22"/>
      <c r="B45" s="101" t="s">
        <v>166</v>
      </c>
      <c r="C45" s="71" t="s">
        <v>178</v>
      </c>
      <c r="D45" s="74" t="s">
        <v>179</v>
      </c>
      <c r="E45" s="73">
        <v>2050000</v>
      </c>
      <c r="F45" s="97" t="s">
        <v>171</v>
      </c>
      <c r="G45" s="97" t="s">
        <v>172</v>
      </c>
      <c r="H45" s="256" t="s">
        <v>97</v>
      </c>
      <c r="I45" s="352" t="s">
        <v>362</v>
      </c>
      <c r="J45" s="157"/>
      <c r="K45" s="109"/>
    </row>
    <row r="46" spans="1:11" ht="45" customHeight="1" thickBot="1" x14ac:dyDescent="0.25">
      <c r="A46" s="22"/>
      <c r="B46" s="140" t="s">
        <v>166</v>
      </c>
      <c r="C46" s="141" t="s">
        <v>180</v>
      </c>
      <c r="D46" s="142" t="s">
        <v>181</v>
      </c>
      <c r="E46" s="143">
        <v>1000000</v>
      </c>
      <c r="F46" s="131" t="s">
        <v>171</v>
      </c>
      <c r="G46" s="131" t="s">
        <v>172</v>
      </c>
      <c r="H46" s="266" t="s">
        <v>97</v>
      </c>
      <c r="I46" s="353"/>
      <c r="K46" s="109"/>
    </row>
    <row r="47" spans="1:11" ht="45" customHeight="1" x14ac:dyDescent="0.2">
      <c r="A47" s="22"/>
      <c r="B47" s="100" t="s">
        <v>166</v>
      </c>
      <c r="C47" s="144" t="s">
        <v>182</v>
      </c>
      <c r="D47" s="145">
        <v>4</v>
      </c>
      <c r="E47" s="146">
        <v>2200000</v>
      </c>
      <c r="F47" s="130" t="s">
        <v>171</v>
      </c>
      <c r="G47" s="130" t="s">
        <v>174</v>
      </c>
      <c r="H47" s="253" t="s">
        <v>97</v>
      </c>
      <c r="I47" s="353"/>
      <c r="K47" s="109"/>
    </row>
    <row r="48" spans="1:11" ht="45" customHeight="1" x14ac:dyDescent="0.2">
      <c r="A48" s="22"/>
      <c r="B48" s="101" t="s">
        <v>166</v>
      </c>
      <c r="C48" s="71" t="s">
        <v>183</v>
      </c>
      <c r="D48" s="74">
        <v>1</v>
      </c>
      <c r="E48" s="73">
        <v>100000</v>
      </c>
      <c r="F48" s="97" t="s">
        <v>171</v>
      </c>
      <c r="G48" s="97" t="s">
        <v>174</v>
      </c>
      <c r="H48" s="256" t="s">
        <v>97</v>
      </c>
      <c r="I48" s="353"/>
      <c r="J48" s="157"/>
      <c r="K48" s="109"/>
    </row>
    <row r="49" spans="1:13" ht="45" customHeight="1" x14ac:dyDescent="0.2">
      <c r="A49" s="22"/>
      <c r="B49" s="101" t="s">
        <v>166</v>
      </c>
      <c r="C49" s="71" t="s">
        <v>223</v>
      </c>
      <c r="D49" s="74" t="s">
        <v>184</v>
      </c>
      <c r="E49" s="73">
        <v>2300000</v>
      </c>
      <c r="F49" s="97" t="s">
        <v>171</v>
      </c>
      <c r="G49" s="97" t="s">
        <v>174</v>
      </c>
      <c r="H49" s="256" t="s">
        <v>97</v>
      </c>
      <c r="I49" s="354"/>
      <c r="J49" s="157"/>
      <c r="K49" s="109"/>
    </row>
    <row r="50" spans="1:13" s="271" customFormat="1" ht="120.75" customHeight="1" x14ac:dyDescent="0.25">
      <c r="A50" s="269"/>
      <c r="B50" s="245" t="s">
        <v>166</v>
      </c>
      <c r="C50" s="71" t="s">
        <v>185</v>
      </c>
      <c r="D50" s="74" t="s">
        <v>186</v>
      </c>
      <c r="E50" s="73">
        <v>500000</v>
      </c>
      <c r="F50" s="244" t="s">
        <v>171</v>
      </c>
      <c r="G50" s="244" t="s">
        <v>174</v>
      </c>
      <c r="H50" s="256" t="s">
        <v>97</v>
      </c>
      <c r="I50" s="268" t="s">
        <v>366</v>
      </c>
      <c r="J50" s="157"/>
      <c r="K50" s="109"/>
      <c r="L50" s="270"/>
      <c r="M50" s="270"/>
    </row>
    <row r="51" spans="1:13" ht="45" customHeight="1" x14ac:dyDescent="0.2">
      <c r="A51" s="22"/>
      <c r="B51" s="101" t="s">
        <v>166</v>
      </c>
      <c r="C51" s="119" t="s">
        <v>289</v>
      </c>
      <c r="D51" s="117" t="s">
        <v>170</v>
      </c>
      <c r="E51" s="118">
        <v>9000000</v>
      </c>
      <c r="F51" s="97" t="s">
        <v>171</v>
      </c>
      <c r="G51" s="97" t="s">
        <v>172</v>
      </c>
      <c r="H51" s="256" t="s">
        <v>97</v>
      </c>
      <c r="I51" s="595" t="s">
        <v>367</v>
      </c>
      <c r="J51" s="156"/>
      <c r="K51" s="109"/>
    </row>
    <row r="52" spans="1:13" ht="45" customHeight="1" x14ac:dyDescent="0.2">
      <c r="A52" s="22"/>
      <c r="B52" s="101" t="s">
        <v>165</v>
      </c>
      <c r="C52" s="119" t="s">
        <v>290</v>
      </c>
      <c r="D52" s="90" t="s">
        <v>291</v>
      </c>
      <c r="E52" s="118">
        <v>7000000</v>
      </c>
      <c r="F52" s="97" t="s">
        <v>293</v>
      </c>
      <c r="G52" s="97" t="s">
        <v>294</v>
      </c>
      <c r="H52" s="256" t="s">
        <v>97</v>
      </c>
      <c r="I52" s="596"/>
      <c r="J52" s="156"/>
      <c r="K52" s="109"/>
    </row>
    <row r="53" spans="1:13" ht="45" customHeight="1" x14ac:dyDescent="0.2">
      <c r="A53" s="22"/>
      <c r="B53" s="113" t="s">
        <v>165</v>
      </c>
      <c r="C53" s="119" t="s">
        <v>292</v>
      </c>
      <c r="D53" s="90" t="s">
        <v>295</v>
      </c>
      <c r="E53" s="118">
        <v>32000000</v>
      </c>
      <c r="F53" s="213" t="s">
        <v>293</v>
      </c>
      <c r="G53" s="213" t="s">
        <v>294</v>
      </c>
      <c r="H53" s="256" t="s">
        <v>97</v>
      </c>
      <c r="I53" s="352" t="s">
        <v>368</v>
      </c>
      <c r="J53" s="156"/>
      <c r="K53" s="109"/>
    </row>
    <row r="54" spans="1:13" ht="36.75" customHeight="1" x14ac:dyDescent="0.2">
      <c r="A54" s="22"/>
      <c r="B54" s="113" t="s">
        <v>165</v>
      </c>
      <c r="C54" s="119" t="s">
        <v>296</v>
      </c>
      <c r="D54" s="185" t="s">
        <v>297</v>
      </c>
      <c r="E54" s="118">
        <v>40000000</v>
      </c>
      <c r="F54" s="213" t="s">
        <v>293</v>
      </c>
      <c r="G54" s="213" t="s">
        <v>294</v>
      </c>
      <c r="H54" s="256" t="s">
        <v>97</v>
      </c>
      <c r="I54" s="353"/>
      <c r="J54" s="156"/>
      <c r="K54" s="109"/>
    </row>
    <row r="55" spans="1:13" ht="37.5" customHeight="1" x14ac:dyDescent="0.2">
      <c r="A55" s="22"/>
      <c r="B55" s="101" t="s">
        <v>165</v>
      </c>
      <c r="C55" s="119" t="s">
        <v>298</v>
      </c>
      <c r="D55" s="90" t="s">
        <v>299</v>
      </c>
      <c r="E55" s="118">
        <v>15685000</v>
      </c>
      <c r="F55" s="213" t="s">
        <v>293</v>
      </c>
      <c r="G55" s="213" t="s">
        <v>174</v>
      </c>
      <c r="H55" s="256" t="s">
        <v>97</v>
      </c>
      <c r="I55" s="353"/>
      <c r="J55" s="156"/>
      <c r="K55" s="109"/>
    </row>
    <row r="56" spans="1:13" ht="51" x14ac:dyDescent="0.2">
      <c r="A56" s="22"/>
      <c r="B56" s="101" t="s">
        <v>165</v>
      </c>
      <c r="C56" s="119" t="s">
        <v>300</v>
      </c>
      <c r="D56" s="90" t="s">
        <v>301</v>
      </c>
      <c r="E56" s="118">
        <v>90000000</v>
      </c>
      <c r="F56" s="97" t="s">
        <v>302</v>
      </c>
      <c r="G56" s="213" t="s">
        <v>174</v>
      </c>
      <c r="H56" s="256" t="s">
        <v>97</v>
      </c>
      <c r="I56" s="353"/>
      <c r="J56" s="156"/>
      <c r="K56" s="109"/>
    </row>
    <row r="57" spans="1:13" ht="36.75" customHeight="1" x14ac:dyDescent="0.2">
      <c r="A57" s="22"/>
      <c r="B57" s="167" t="s">
        <v>165</v>
      </c>
      <c r="C57" s="119" t="s">
        <v>303</v>
      </c>
      <c r="D57" s="165" t="s">
        <v>304</v>
      </c>
      <c r="E57" s="118">
        <v>5000000</v>
      </c>
      <c r="F57" s="166" t="s">
        <v>293</v>
      </c>
      <c r="G57" s="213" t="s">
        <v>174</v>
      </c>
      <c r="H57" s="256" t="s">
        <v>97</v>
      </c>
      <c r="I57" s="353"/>
      <c r="J57" s="576" t="s">
        <v>224</v>
      </c>
      <c r="K57" s="109"/>
    </row>
    <row r="58" spans="1:13" ht="43.5" customHeight="1" x14ac:dyDescent="0.2">
      <c r="A58" s="22"/>
      <c r="B58" s="174" t="s">
        <v>165</v>
      </c>
      <c r="C58" s="119" t="s">
        <v>305</v>
      </c>
      <c r="D58" s="173" t="s">
        <v>306</v>
      </c>
      <c r="E58" s="118">
        <v>5000000</v>
      </c>
      <c r="F58" s="213" t="s">
        <v>293</v>
      </c>
      <c r="G58" s="213" t="s">
        <v>174</v>
      </c>
      <c r="H58" s="256" t="s">
        <v>97</v>
      </c>
      <c r="I58" s="354"/>
      <c r="J58" s="576"/>
      <c r="K58" s="109"/>
    </row>
    <row r="59" spans="1:13" ht="27" customHeight="1" thickBot="1" x14ac:dyDescent="0.25">
      <c r="A59" s="22"/>
      <c r="B59" s="336" t="s">
        <v>225</v>
      </c>
      <c r="C59" s="337"/>
      <c r="D59" s="338"/>
      <c r="E59" s="147">
        <f>SUM(E39:E58)</f>
        <v>232200000</v>
      </c>
      <c r="F59" s="104"/>
      <c r="G59" s="148"/>
      <c r="H59" s="149"/>
      <c r="I59" s="252"/>
      <c r="K59" s="95"/>
    </row>
    <row r="60" spans="1:13" ht="45.75" customHeight="1" thickBot="1" x14ac:dyDescent="0.25">
      <c r="A60" s="22"/>
      <c r="B60" s="79"/>
      <c r="C60" s="79"/>
      <c r="D60" s="79"/>
      <c r="E60" s="79"/>
      <c r="F60" s="79"/>
      <c r="G60" s="79"/>
      <c r="H60" s="132"/>
      <c r="I60" s="132"/>
    </row>
    <row r="61" spans="1:13" ht="18" x14ac:dyDescent="0.2">
      <c r="A61" s="22"/>
      <c r="B61" s="599" t="s">
        <v>188</v>
      </c>
      <c r="C61" s="600"/>
      <c r="D61" s="600"/>
      <c r="E61" s="600"/>
      <c r="F61" s="600"/>
      <c r="G61" s="600"/>
      <c r="H61" s="600"/>
      <c r="I61" s="601"/>
      <c r="J61" s="124"/>
    </row>
    <row r="62" spans="1:13" ht="15.75" customHeight="1" x14ac:dyDescent="0.2">
      <c r="A62" s="22"/>
      <c r="B62" s="150"/>
      <c r="C62" s="135"/>
      <c r="D62" s="135"/>
      <c r="E62" s="135"/>
      <c r="F62" s="135"/>
      <c r="G62" s="135"/>
      <c r="H62" s="282"/>
      <c r="I62" s="281"/>
      <c r="J62" s="124"/>
    </row>
    <row r="63" spans="1:13" ht="31.5" customHeight="1" x14ac:dyDescent="0.2">
      <c r="A63" s="22"/>
      <c r="B63" s="101" t="s">
        <v>165</v>
      </c>
      <c r="C63" s="119" t="s">
        <v>307</v>
      </c>
      <c r="D63" s="90" t="s">
        <v>308</v>
      </c>
      <c r="E63" s="118">
        <v>3500000</v>
      </c>
      <c r="F63" s="97" t="s">
        <v>309</v>
      </c>
      <c r="G63" s="97" t="s">
        <v>294</v>
      </c>
      <c r="H63" s="262" t="s">
        <v>197</v>
      </c>
      <c r="I63" s="577" t="s">
        <v>369</v>
      </c>
      <c r="J63" s="263"/>
    </row>
    <row r="64" spans="1:13" ht="32.25" customHeight="1" x14ac:dyDescent="0.2">
      <c r="A64" s="22"/>
      <c r="B64" s="101" t="s">
        <v>165</v>
      </c>
      <c r="C64" s="119" t="s">
        <v>310</v>
      </c>
      <c r="D64" s="90" t="s">
        <v>317</v>
      </c>
      <c r="E64" s="118">
        <v>3000000</v>
      </c>
      <c r="F64" s="213" t="s">
        <v>309</v>
      </c>
      <c r="G64" s="213" t="s">
        <v>294</v>
      </c>
      <c r="H64" s="261" t="s">
        <v>197</v>
      </c>
      <c r="I64" s="578"/>
      <c r="J64" s="263"/>
    </row>
    <row r="65" spans="1:12" ht="33.75" customHeight="1" x14ac:dyDescent="0.2">
      <c r="A65" s="22"/>
      <c r="B65" s="101" t="s">
        <v>165</v>
      </c>
      <c r="C65" s="119" t="s">
        <v>311</v>
      </c>
      <c r="D65" s="90" t="s">
        <v>318</v>
      </c>
      <c r="E65" s="118">
        <v>2000000</v>
      </c>
      <c r="F65" s="213" t="s">
        <v>309</v>
      </c>
      <c r="G65" s="213" t="s">
        <v>294</v>
      </c>
      <c r="H65" s="261" t="s">
        <v>197</v>
      </c>
      <c r="I65" s="578"/>
      <c r="J65" s="263"/>
    </row>
    <row r="66" spans="1:12" ht="33" customHeight="1" thickBot="1" x14ac:dyDescent="0.25">
      <c r="A66" s="22"/>
      <c r="B66" s="140" t="s">
        <v>165</v>
      </c>
      <c r="C66" s="151" t="s">
        <v>312</v>
      </c>
      <c r="D66" s="106" t="s">
        <v>319</v>
      </c>
      <c r="E66" s="152">
        <v>6500000</v>
      </c>
      <c r="F66" s="213" t="s">
        <v>309</v>
      </c>
      <c r="G66" s="213" t="s">
        <v>294</v>
      </c>
      <c r="H66" s="261" t="s">
        <v>197</v>
      </c>
      <c r="I66" s="578"/>
    </row>
    <row r="67" spans="1:12" ht="31.5" customHeight="1" x14ac:dyDescent="0.2">
      <c r="A67" s="22"/>
      <c r="B67" s="100" t="s">
        <v>165</v>
      </c>
      <c r="C67" s="153" t="s">
        <v>313</v>
      </c>
      <c r="D67" s="128" t="s">
        <v>320</v>
      </c>
      <c r="E67" s="154">
        <v>10450678</v>
      </c>
      <c r="F67" s="213" t="s">
        <v>309</v>
      </c>
      <c r="G67" s="213" t="s">
        <v>294</v>
      </c>
      <c r="H67" s="262" t="s">
        <v>197</v>
      </c>
      <c r="I67" s="578"/>
    </row>
    <row r="68" spans="1:12" ht="31.5" customHeight="1" x14ac:dyDescent="0.2">
      <c r="A68" s="22"/>
      <c r="B68" s="101" t="s">
        <v>165</v>
      </c>
      <c r="C68" s="119" t="s">
        <v>314</v>
      </c>
      <c r="D68" s="90" t="s">
        <v>318</v>
      </c>
      <c r="E68" s="118">
        <v>2500000</v>
      </c>
      <c r="F68" s="213" t="s">
        <v>309</v>
      </c>
      <c r="G68" s="213" t="s">
        <v>294</v>
      </c>
      <c r="H68" s="262" t="s">
        <v>197</v>
      </c>
      <c r="I68" s="578"/>
      <c r="J68" s="124"/>
    </row>
    <row r="69" spans="1:12" ht="33.75" customHeight="1" x14ac:dyDescent="0.2">
      <c r="A69" s="22"/>
      <c r="B69" s="101" t="s">
        <v>165</v>
      </c>
      <c r="C69" s="119" t="s">
        <v>315</v>
      </c>
      <c r="D69" s="90" t="s">
        <v>321</v>
      </c>
      <c r="E69" s="118">
        <v>2000000</v>
      </c>
      <c r="F69" s="213" t="s">
        <v>309</v>
      </c>
      <c r="G69" s="213" t="s">
        <v>294</v>
      </c>
      <c r="H69" s="261" t="s">
        <v>197</v>
      </c>
      <c r="I69" s="578"/>
      <c r="J69" s="124"/>
      <c r="L69" s="265"/>
    </row>
    <row r="70" spans="1:12" ht="33.75" customHeight="1" x14ac:dyDescent="0.2">
      <c r="A70" s="22"/>
      <c r="B70" s="101" t="s">
        <v>165</v>
      </c>
      <c r="C70" s="119" t="s">
        <v>316</v>
      </c>
      <c r="D70" s="90" t="s">
        <v>318</v>
      </c>
      <c r="E70" s="118">
        <v>1665604</v>
      </c>
      <c r="F70" s="213" t="s">
        <v>309</v>
      </c>
      <c r="G70" s="213" t="s">
        <v>294</v>
      </c>
      <c r="H70" s="262" t="s">
        <v>197</v>
      </c>
      <c r="I70" s="579"/>
      <c r="J70" s="263"/>
    </row>
    <row r="71" spans="1:12" ht="30" customHeight="1" thickBot="1" x14ac:dyDescent="0.25">
      <c r="A71" s="22"/>
      <c r="B71" s="567" t="s">
        <v>189</v>
      </c>
      <c r="C71" s="568"/>
      <c r="D71" s="133" t="s">
        <v>20</v>
      </c>
      <c r="E71" s="134">
        <f>SUM(E63:E70)</f>
        <v>31616282</v>
      </c>
      <c r="F71" s="564" t="s">
        <v>124</v>
      </c>
      <c r="G71" s="565"/>
      <c r="H71" s="566"/>
      <c r="I71" s="264"/>
      <c r="J71" s="263"/>
    </row>
    <row r="72" spans="1:12" ht="21" customHeight="1" thickBot="1" x14ac:dyDescent="0.25">
      <c r="A72" s="22"/>
      <c r="B72" s="115"/>
      <c r="C72" s="79"/>
      <c r="D72" s="79"/>
      <c r="E72" s="79"/>
      <c r="F72" s="79"/>
      <c r="G72" s="79"/>
      <c r="H72" s="116"/>
      <c r="I72" s="132"/>
      <c r="J72" s="124"/>
    </row>
    <row r="73" spans="1:12" ht="25.5" customHeight="1" thickBot="1" x14ac:dyDescent="0.3">
      <c r="A73" s="22"/>
      <c r="B73" s="120"/>
      <c r="C73" s="121" t="s">
        <v>190</v>
      </c>
      <c r="D73" s="122"/>
      <c r="E73" s="123">
        <f>+E71+E59</f>
        <v>263816282</v>
      </c>
      <c r="F73" s="569" t="s">
        <v>124</v>
      </c>
      <c r="G73" s="570"/>
      <c r="H73" s="571"/>
      <c r="I73" s="237"/>
      <c r="J73" s="124"/>
    </row>
    <row r="74" spans="1:12" ht="45" customHeight="1" thickBot="1" x14ac:dyDescent="0.25">
      <c r="A74" s="22"/>
      <c r="B74" s="79"/>
      <c r="C74" s="79"/>
      <c r="D74" s="79"/>
      <c r="E74" s="79"/>
      <c r="F74" s="79"/>
      <c r="G74" s="79"/>
      <c r="H74" s="132"/>
      <c r="I74" s="132"/>
      <c r="J74" s="560" t="s">
        <v>231</v>
      </c>
    </row>
    <row r="75" spans="1:12" ht="40.5" customHeight="1" thickBot="1" x14ac:dyDescent="0.25">
      <c r="A75" s="22"/>
      <c r="B75" s="562" t="s">
        <v>191</v>
      </c>
      <c r="C75" s="563"/>
      <c r="D75" s="572">
        <f>E73+E36</f>
        <v>1195894457.26</v>
      </c>
      <c r="E75" s="573"/>
      <c r="F75" s="569" t="s">
        <v>192</v>
      </c>
      <c r="G75" s="570"/>
      <c r="H75" s="571"/>
      <c r="I75" s="237"/>
      <c r="J75" s="560"/>
    </row>
    <row r="76" spans="1:12" ht="27.75" customHeight="1" x14ac:dyDescent="0.25">
      <c r="A76" s="22"/>
      <c r="B76" s="561" t="str">
        <f>'III Edificios'!$A$29</f>
        <v>Fecha: 28 de agosto del 2020</v>
      </c>
      <c r="C76" s="561"/>
      <c r="D76" s="22"/>
      <c r="E76" s="22"/>
      <c r="F76" s="22"/>
      <c r="G76" s="22"/>
      <c r="H76" s="124"/>
      <c r="I76" s="124"/>
      <c r="J76" s="560"/>
    </row>
    <row r="82" spans="5:5" x14ac:dyDescent="0.2">
      <c r="E82" s="196"/>
    </row>
  </sheetData>
  <mergeCells count="38">
    <mergeCell ref="I53:I58"/>
    <mergeCell ref="J23:J24"/>
    <mergeCell ref="B38:I38"/>
    <mergeCell ref="B61:I61"/>
    <mergeCell ref="J41:J42"/>
    <mergeCell ref="I42:I44"/>
    <mergeCell ref="I45:I49"/>
    <mergeCell ref="I6:I7"/>
    <mergeCell ref="I9:I12"/>
    <mergeCell ref="I13:I18"/>
    <mergeCell ref="H25:I25"/>
    <mergeCell ref="I27:I34"/>
    <mergeCell ref="A1:H1"/>
    <mergeCell ref="A3:H3"/>
    <mergeCell ref="A5:H5"/>
    <mergeCell ref="E6:E7"/>
    <mergeCell ref="F6:F7"/>
    <mergeCell ref="G6:G7"/>
    <mergeCell ref="H6:H7"/>
    <mergeCell ref="D6:D7"/>
    <mergeCell ref="C6:C7"/>
    <mergeCell ref="B6:B7"/>
    <mergeCell ref="J74:J76"/>
    <mergeCell ref="B59:D59"/>
    <mergeCell ref="B76:C76"/>
    <mergeCell ref="B35:C35"/>
    <mergeCell ref="B75:C75"/>
    <mergeCell ref="F71:H71"/>
    <mergeCell ref="B71:C71"/>
    <mergeCell ref="F73:H73"/>
    <mergeCell ref="F75:H75"/>
    <mergeCell ref="D75:E75"/>
    <mergeCell ref="F36:H36"/>
    <mergeCell ref="J43:J44"/>
    <mergeCell ref="J57:J58"/>
    <mergeCell ref="I39:I40"/>
    <mergeCell ref="I63:I70"/>
    <mergeCell ref="I51:I52"/>
  </mergeCells>
  <pageMargins left="0.19685039370078741" right="3.937007874015748E-2" top="0.23622047244094491" bottom="0.35433070866141736" header="0.23622047244094491" footer="0.31496062992125984"/>
  <pageSetup scale="67" fitToHeight="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="70" zoomScaleNormal="70" workbookViewId="0">
      <selection activeCell="K42" sqref="K42"/>
    </sheetView>
  </sheetViews>
  <sheetFormatPr baseColWidth="10" defaultColWidth="11.42578125" defaultRowHeight="14.25" x14ac:dyDescent="0.2"/>
  <cols>
    <col min="1" max="1" width="25" style="16" customWidth="1"/>
    <col min="2" max="2" width="57" style="16" customWidth="1"/>
    <col min="3" max="3" width="12.7109375" style="16" customWidth="1"/>
    <col min="4" max="4" width="18.5703125" style="22" customWidth="1"/>
    <col min="5" max="5" width="15" style="16" customWidth="1"/>
    <col min="6" max="6" width="13.42578125" style="16" customWidth="1"/>
    <col min="7" max="7" width="16" style="39" customWidth="1"/>
    <col min="8" max="8" width="19.5703125" style="39" customWidth="1"/>
    <col min="9" max="9" width="3.5703125" style="37" customWidth="1"/>
    <col min="10" max="16384" width="11.42578125" style="16"/>
  </cols>
  <sheetData>
    <row r="1" spans="1:10" s="15" customFormat="1" ht="9" customHeight="1" x14ac:dyDescent="0.25">
      <c r="A1" s="614" t="s">
        <v>0</v>
      </c>
      <c r="B1" s="614"/>
      <c r="C1" s="614"/>
      <c r="D1" s="614"/>
      <c r="E1" s="614"/>
      <c r="F1" s="614"/>
      <c r="G1" s="614"/>
      <c r="H1" s="241"/>
      <c r="I1" s="162"/>
    </row>
    <row r="2" spans="1:10" s="15" customFormat="1" ht="9" customHeight="1" x14ac:dyDescent="0.25">
      <c r="A2" s="614"/>
      <c r="B2" s="614"/>
      <c r="C2" s="614"/>
      <c r="D2" s="614"/>
      <c r="E2" s="614"/>
      <c r="F2" s="614"/>
      <c r="G2" s="614"/>
      <c r="H2" s="241"/>
      <c r="I2" s="162"/>
    </row>
    <row r="3" spans="1:10" s="15" customFormat="1" ht="9" customHeight="1" x14ac:dyDescent="0.25">
      <c r="A3" s="615" t="str">
        <f>'II Serv Com.'!$A$3</f>
        <v xml:space="preserve">PLAN ANUAL OPERATIVO DEL PRESUPUESTO ORDINARIO   2021 "CONSOLIDADO" </v>
      </c>
      <c r="B3" s="615"/>
      <c r="C3" s="615"/>
      <c r="D3" s="615"/>
      <c r="E3" s="615"/>
      <c r="F3" s="615"/>
      <c r="G3" s="615"/>
      <c r="H3" s="242"/>
      <c r="I3" s="162"/>
    </row>
    <row r="4" spans="1:10" s="15" customFormat="1" ht="9" customHeight="1" x14ac:dyDescent="0.25">
      <c r="A4" s="615"/>
      <c r="B4" s="615"/>
      <c r="C4" s="615"/>
      <c r="D4" s="615"/>
      <c r="E4" s="615"/>
      <c r="F4" s="615"/>
      <c r="G4" s="615"/>
      <c r="H4" s="242"/>
      <c r="I4" s="162"/>
    </row>
    <row r="5" spans="1:10" s="15" customFormat="1" ht="9" customHeight="1" x14ac:dyDescent="0.25">
      <c r="A5" s="41"/>
      <c r="B5" s="41"/>
      <c r="C5" s="41"/>
      <c r="D5" s="41"/>
      <c r="E5" s="41"/>
      <c r="F5" s="41"/>
      <c r="G5" s="38"/>
      <c r="H5" s="38"/>
      <c r="I5" s="162"/>
    </row>
    <row r="6" spans="1:10" s="15" customFormat="1" ht="2.25" customHeight="1" thickBot="1" x14ac:dyDescent="0.3">
      <c r="A6" s="41"/>
      <c r="B6" s="41"/>
      <c r="C6" s="41"/>
      <c r="D6" s="41"/>
      <c r="E6" s="41"/>
      <c r="F6" s="41"/>
      <c r="G6" s="38"/>
      <c r="H6" s="38"/>
      <c r="I6" s="162"/>
    </row>
    <row r="7" spans="1:10" ht="21" customHeight="1" x14ac:dyDescent="0.2">
      <c r="A7" s="616" t="s">
        <v>1</v>
      </c>
      <c r="B7" s="618" t="s">
        <v>2</v>
      </c>
      <c r="C7" s="618"/>
      <c r="D7" s="618" t="s">
        <v>3</v>
      </c>
      <c r="E7" s="618" t="s">
        <v>4</v>
      </c>
      <c r="F7" s="618" t="s">
        <v>5</v>
      </c>
      <c r="G7" s="619" t="s">
        <v>39</v>
      </c>
      <c r="H7" s="602" t="s">
        <v>340</v>
      </c>
    </row>
    <row r="8" spans="1:10" ht="26.25" customHeight="1" thickBot="1" x14ac:dyDescent="0.25">
      <c r="A8" s="617"/>
      <c r="B8" s="42" t="s">
        <v>6</v>
      </c>
      <c r="C8" s="23" t="s">
        <v>7</v>
      </c>
      <c r="D8" s="408"/>
      <c r="E8" s="408"/>
      <c r="F8" s="408"/>
      <c r="G8" s="620"/>
      <c r="H8" s="603"/>
    </row>
    <row r="9" spans="1:10" ht="13.5" customHeight="1" x14ac:dyDescent="0.2">
      <c r="A9" s="95"/>
      <c r="B9" s="98"/>
      <c r="C9" s="44"/>
      <c r="D9" s="95"/>
      <c r="E9" s="95"/>
      <c r="F9" s="95"/>
      <c r="G9" s="51"/>
      <c r="H9" s="286"/>
    </row>
    <row r="10" spans="1:10" ht="4.5" customHeight="1" x14ac:dyDescent="0.2">
      <c r="A10" s="68"/>
      <c r="B10" s="70"/>
      <c r="C10" s="44"/>
      <c r="D10" s="68"/>
      <c r="E10" s="68"/>
      <c r="F10" s="68"/>
      <c r="G10" s="51"/>
      <c r="H10" s="51"/>
    </row>
    <row r="11" spans="1:10" ht="9" customHeight="1" x14ac:dyDescent="0.2">
      <c r="A11" s="299" t="s">
        <v>79</v>
      </c>
      <c r="B11" s="300"/>
      <c r="C11" s="300"/>
      <c r="D11" s="300"/>
      <c r="E11" s="300"/>
      <c r="F11" s="300"/>
      <c r="G11" s="300"/>
      <c r="H11" s="300"/>
      <c r="I11" s="222"/>
      <c r="J11" s="33"/>
    </row>
    <row r="12" spans="1:10" ht="9" customHeight="1" x14ac:dyDescent="0.2">
      <c r="A12" s="299"/>
      <c r="B12" s="300"/>
      <c r="C12" s="300"/>
      <c r="D12" s="300"/>
      <c r="E12" s="300"/>
      <c r="F12" s="300"/>
      <c r="G12" s="300"/>
      <c r="H12" s="300"/>
      <c r="I12" s="222"/>
      <c r="J12" s="33"/>
    </row>
    <row r="13" spans="1:10" ht="9" customHeight="1" x14ac:dyDescent="0.2">
      <c r="A13" s="93"/>
      <c r="B13" s="94"/>
      <c r="C13" s="94"/>
      <c r="D13" s="94"/>
      <c r="E13" s="94"/>
      <c r="F13" s="94"/>
      <c r="G13" s="274"/>
      <c r="H13" s="274"/>
      <c r="I13" s="222"/>
      <c r="J13" s="66"/>
    </row>
    <row r="14" spans="1:10" ht="59.25" customHeight="1" x14ac:dyDescent="0.2">
      <c r="A14" s="180" t="s">
        <v>153</v>
      </c>
      <c r="B14" s="181" t="s">
        <v>198</v>
      </c>
      <c r="C14" s="99" t="s">
        <v>204</v>
      </c>
      <c r="D14" s="89">
        <v>23332925</v>
      </c>
      <c r="E14" s="99" t="s">
        <v>41</v>
      </c>
      <c r="F14" s="99" t="s">
        <v>29</v>
      </c>
      <c r="G14" s="102" t="s">
        <v>228</v>
      </c>
      <c r="H14" s="278" t="s">
        <v>362</v>
      </c>
      <c r="I14" s="222"/>
      <c r="J14" s="66"/>
    </row>
    <row r="15" spans="1:10" ht="114.75" x14ac:dyDescent="0.2">
      <c r="A15" s="180" t="s">
        <v>52</v>
      </c>
      <c r="B15" s="181" t="s">
        <v>104</v>
      </c>
      <c r="C15" s="99" t="s">
        <v>105</v>
      </c>
      <c r="D15" s="89">
        <v>4958537.5</v>
      </c>
      <c r="E15" s="99" t="s">
        <v>41</v>
      </c>
      <c r="F15" s="99" t="s">
        <v>29</v>
      </c>
      <c r="G15" s="102" t="s">
        <v>228</v>
      </c>
      <c r="H15" s="260" t="s">
        <v>370</v>
      </c>
      <c r="I15" s="222"/>
      <c r="J15" s="66"/>
    </row>
    <row r="16" spans="1:10" ht="91.5" customHeight="1" x14ac:dyDescent="0.2">
      <c r="A16" s="180" t="s">
        <v>256</v>
      </c>
      <c r="B16" s="181" t="s">
        <v>257</v>
      </c>
      <c r="C16" s="99">
        <v>1</v>
      </c>
      <c r="D16" s="89">
        <v>25960000</v>
      </c>
      <c r="E16" s="99" t="s">
        <v>47</v>
      </c>
      <c r="F16" s="99" t="s">
        <v>34</v>
      </c>
      <c r="G16" s="102" t="s">
        <v>228</v>
      </c>
      <c r="H16" s="260" t="s">
        <v>371</v>
      </c>
      <c r="I16" s="222"/>
      <c r="J16" s="66"/>
    </row>
    <row r="17" spans="1:10" ht="114.75" x14ac:dyDescent="0.2">
      <c r="A17" s="180" t="s">
        <v>53</v>
      </c>
      <c r="B17" s="181" t="s">
        <v>107</v>
      </c>
      <c r="C17" s="99" t="s">
        <v>105</v>
      </c>
      <c r="D17" s="89">
        <v>5068537.5</v>
      </c>
      <c r="E17" s="99" t="s">
        <v>41</v>
      </c>
      <c r="F17" s="99" t="s">
        <v>29</v>
      </c>
      <c r="G17" s="102" t="s">
        <v>228</v>
      </c>
      <c r="H17" s="260" t="s">
        <v>370</v>
      </c>
      <c r="I17" s="222"/>
      <c r="J17" s="66"/>
    </row>
    <row r="18" spans="1:10" ht="49.5" customHeight="1" x14ac:dyDescent="0.2">
      <c r="A18" s="180" t="s">
        <v>258</v>
      </c>
      <c r="B18" s="181" t="s">
        <v>259</v>
      </c>
      <c r="C18" s="99" t="s">
        <v>158</v>
      </c>
      <c r="D18" s="89">
        <v>5000000</v>
      </c>
      <c r="E18" s="190" t="s">
        <v>47</v>
      </c>
      <c r="F18" s="190" t="s">
        <v>34</v>
      </c>
      <c r="G18" s="193" t="s">
        <v>228</v>
      </c>
      <c r="H18" s="610" t="s">
        <v>372</v>
      </c>
      <c r="I18" s="222"/>
      <c r="J18" s="66"/>
    </row>
    <row r="19" spans="1:10" ht="44.25" customHeight="1" x14ac:dyDescent="0.2">
      <c r="A19" s="180" t="s">
        <v>260</v>
      </c>
      <c r="B19" s="181" t="s">
        <v>261</v>
      </c>
      <c r="C19" s="99" t="s">
        <v>38</v>
      </c>
      <c r="D19" s="89">
        <v>9350000</v>
      </c>
      <c r="E19" s="190" t="s">
        <v>47</v>
      </c>
      <c r="F19" s="190" t="s">
        <v>34</v>
      </c>
      <c r="G19" s="193" t="s">
        <v>228</v>
      </c>
      <c r="H19" s="611"/>
      <c r="I19" s="222"/>
      <c r="J19" s="66"/>
    </row>
    <row r="20" spans="1:10" ht="25.5" x14ac:dyDescent="0.2">
      <c r="A20" s="180" t="s">
        <v>262</v>
      </c>
      <c r="B20" s="181" t="s">
        <v>263</v>
      </c>
      <c r="C20" s="99" t="s">
        <v>148</v>
      </c>
      <c r="D20" s="89">
        <v>8500000</v>
      </c>
      <c r="E20" s="190" t="s">
        <v>47</v>
      </c>
      <c r="F20" s="190" t="s">
        <v>33</v>
      </c>
      <c r="G20" s="193" t="s">
        <v>228</v>
      </c>
      <c r="H20" s="611"/>
      <c r="I20" s="222"/>
      <c r="J20" s="66"/>
    </row>
    <row r="21" spans="1:10" ht="48" customHeight="1" x14ac:dyDescent="0.2">
      <c r="A21" s="180" t="s">
        <v>264</v>
      </c>
      <c r="B21" s="181" t="s">
        <v>265</v>
      </c>
      <c r="C21" s="99" t="s">
        <v>266</v>
      </c>
      <c r="D21" s="89">
        <v>3000000</v>
      </c>
      <c r="E21" s="99" t="s">
        <v>47</v>
      </c>
      <c r="F21" s="190" t="s">
        <v>33</v>
      </c>
      <c r="G21" s="193" t="s">
        <v>228</v>
      </c>
      <c r="H21" s="612"/>
      <c r="I21" s="221"/>
      <c r="J21" s="66"/>
    </row>
    <row r="22" spans="1:10" ht="48.75" customHeight="1" x14ac:dyDescent="0.2">
      <c r="A22" s="180" t="s">
        <v>35</v>
      </c>
      <c r="B22" s="181" t="s">
        <v>162</v>
      </c>
      <c r="C22" s="99" t="s">
        <v>163</v>
      </c>
      <c r="D22" s="89">
        <v>9880000</v>
      </c>
      <c r="E22" s="99" t="s">
        <v>29</v>
      </c>
      <c r="F22" s="99" t="s">
        <v>29</v>
      </c>
      <c r="G22" s="102" t="s">
        <v>228</v>
      </c>
      <c r="H22" s="260" t="s">
        <v>362</v>
      </c>
      <c r="I22" s="222"/>
      <c r="J22" s="66"/>
    </row>
    <row r="23" spans="1:10" ht="48.75" thickBot="1" x14ac:dyDescent="0.25">
      <c r="A23" s="182" t="s">
        <v>108</v>
      </c>
      <c r="B23" s="183" t="s">
        <v>109</v>
      </c>
      <c r="C23" s="75" t="s">
        <v>227</v>
      </c>
      <c r="D23" s="107">
        <v>3050000</v>
      </c>
      <c r="E23" s="75" t="s">
        <v>29</v>
      </c>
      <c r="F23" s="75" t="s">
        <v>29</v>
      </c>
      <c r="G23" s="76" t="s">
        <v>226</v>
      </c>
      <c r="H23" s="272" t="s">
        <v>373</v>
      </c>
      <c r="I23" s="221" t="s">
        <v>232</v>
      </c>
      <c r="J23" s="103"/>
    </row>
    <row r="24" spans="1:10" ht="38.25" customHeight="1" x14ac:dyDescent="0.2">
      <c r="A24" s="608" t="s">
        <v>114</v>
      </c>
      <c r="B24" s="184" t="s">
        <v>154</v>
      </c>
      <c r="C24" s="189" t="s">
        <v>229</v>
      </c>
      <c r="D24" s="86">
        <v>5654128.4800000004</v>
      </c>
      <c r="E24" s="189" t="s">
        <v>29</v>
      </c>
      <c r="F24" s="189" t="s">
        <v>29</v>
      </c>
      <c r="G24" s="87" t="s">
        <v>115</v>
      </c>
      <c r="H24" s="260" t="s">
        <v>362</v>
      </c>
      <c r="I24" s="222"/>
      <c r="J24" s="66"/>
    </row>
    <row r="25" spans="1:10" ht="89.25" customHeight="1" x14ac:dyDescent="0.2">
      <c r="A25" s="609"/>
      <c r="B25" s="181" t="s">
        <v>267</v>
      </c>
      <c r="C25" s="190" t="s">
        <v>269</v>
      </c>
      <c r="D25" s="187">
        <v>4345871.5199999996</v>
      </c>
      <c r="E25" s="190" t="s">
        <v>32</v>
      </c>
      <c r="F25" s="190" t="s">
        <v>272</v>
      </c>
      <c r="G25" s="193" t="s">
        <v>115</v>
      </c>
      <c r="H25" s="260" t="s">
        <v>374</v>
      </c>
      <c r="I25" s="222"/>
      <c r="J25" s="66"/>
    </row>
    <row r="26" spans="1:10" ht="49.5" customHeight="1" x14ac:dyDescent="0.2">
      <c r="A26" s="606" t="s">
        <v>156</v>
      </c>
      <c r="B26" s="181" t="s">
        <v>154</v>
      </c>
      <c r="C26" s="190" t="s">
        <v>229</v>
      </c>
      <c r="D26" s="187">
        <v>2884271.52</v>
      </c>
      <c r="E26" s="190" t="s">
        <v>29</v>
      </c>
      <c r="F26" s="190" t="s">
        <v>29</v>
      </c>
      <c r="G26" s="193" t="s">
        <v>157</v>
      </c>
      <c r="H26" s="260" t="s">
        <v>362</v>
      </c>
      <c r="I26" s="222"/>
      <c r="J26" s="66"/>
    </row>
    <row r="27" spans="1:10" ht="49.5" customHeight="1" x14ac:dyDescent="0.2">
      <c r="A27" s="609"/>
      <c r="B27" s="181" t="s">
        <v>268</v>
      </c>
      <c r="C27" s="190" t="s">
        <v>270</v>
      </c>
      <c r="D27" s="187">
        <v>3115728.48</v>
      </c>
      <c r="E27" s="190" t="s">
        <v>32</v>
      </c>
      <c r="F27" s="190" t="s">
        <v>271</v>
      </c>
      <c r="G27" s="193" t="s">
        <v>157</v>
      </c>
      <c r="H27" s="610" t="s">
        <v>369</v>
      </c>
      <c r="I27" s="222"/>
      <c r="J27" s="66"/>
    </row>
    <row r="28" spans="1:10" ht="38.25" customHeight="1" x14ac:dyDescent="0.2">
      <c r="A28" s="606" t="s">
        <v>110</v>
      </c>
      <c r="B28" s="181" t="s">
        <v>273</v>
      </c>
      <c r="C28" s="190" t="s">
        <v>155</v>
      </c>
      <c r="D28" s="187">
        <v>500000</v>
      </c>
      <c r="E28" s="190" t="s">
        <v>274</v>
      </c>
      <c r="F28" s="190" t="s">
        <v>33</v>
      </c>
      <c r="G28" s="193" t="s">
        <v>111</v>
      </c>
      <c r="H28" s="611"/>
      <c r="I28" s="222"/>
      <c r="J28" s="66"/>
    </row>
    <row r="29" spans="1:10" ht="38.25" customHeight="1" x14ac:dyDescent="0.2">
      <c r="A29" s="609"/>
      <c r="B29" s="181" t="s">
        <v>275</v>
      </c>
      <c r="C29" s="190" t="s">
        <v>276</v>
      </c>
      <c r="D29" s="187">
        <v>1725000</v>
      </c>
      <c r="E29" s="190" t="s">
        <v>274</v>
      </c>
      <c r="F29" s="190" t="s">
        <v>33</v>
      </c>
      <c r="G29" s="193" t="s">
        <v>111</v>
      </c>
      <c r="H29" s="611"/>
      <c r="J29" s="103"/>
    </row>
    <row r="30" spans="1:10" ht="41.25" customHeight="1" x14ac:dyDescent="0.2">
      <c r="A30" s="180" t="s">
        <v>112</v>
      </c>
      <c r="B30" s="181" t="s">
        <v>277</v>
      </c>
      <c r="C30" s="190">
        <v>250</v>
      </c>
      <c r="D30" s="187">
        <v>4500000</v>
      </c>
      <c r="E30" s="190" t="s">
        <v>47</v>
      </c>
      <c r="F30" s="190" t="s">
        <v>34</v>
      </c>
      <c r="G30" s="193" t="s">
        <v>113</v>
      </c>
      <c r="H30" s="611"/>
      <c r="I30" s="222"/>
      <c r="J30" s="66"/>
    </row>
    <row r="31" spans="1:10" ht="46.5" customHeight="1" x14ac:dyDescent="0.2">
      <c r="A31" s="180" t="s">
        <v>116</v>
      </c>
      <c r="B31" s="181" t="s">
        <v>278</v>
      </c>
      <c r="C31" s="190" t="s">
        <v>230</v>
      </c>
      <c r="D31" s="187">
        <v>1770000</v>
      </c>
      <c r="E31" s="190" t="s">
        <v>32</v>
      </c>
      <c r="F31" s="190" t="s">
        <v>34</v>
      </c>
      <c r="G31" s="193" t="s">
        <v>117</v>
      </c>
      <c r="H31" s="611"/>
      <c r="I31" s="222"/>
      <c r="J31" s="66"/>
    </row>
    <row r="32" spans="1:10" ht="39.75" customHeight="1" x14ac:dyDescent="0.2">
      <c r="A32" s="606" t="s">
        <v>159</v>
      </c>
      <c r="B32" s="181" t="s">
        <v>330</v>
      </c>
      <c r="C32" s="190" t="s">
        <v>155</v>
      </c>
      <c r="D32" s="187">
        <v>8395754</v>
      </c>
      <c r="E32" s="190" t="s">
        <v>47</v>
      </c>
      <c r="F32" s="190" t="s">
        <v>34</v>
      </c>
      <c r="G32" s="193" t="s">
        <v>161</v>
      </c>
      <c r="H32" s="612"/>
      <c r="I32" s="222"/>
      <c r="J32" s="66"/>
    </row>
    <row r="33" spans="1:10" ht="39.75" customHeight="1" x14ac:dyDescent="0.2">
      <c r="A33" s="609"/>
      <c r="B33" s="181" t="s">
        <v>331</v>
      </c>
      <c r="C33" s="215" t="s">
        <v>229</v>
      </c>
      <c r="D33" s="214">
        <f>10803048.25-D32</f>
        <v>2407294.25</v>
      </c>
      <c r="E33" s="215" t="s">
        <v>29</v>
      </c>
      <c r="F33" s="215" t="s">
        <v>29</v>
      </c>
      <c r="G33" s="216" t="s">
        <v>161</v>
      </c>
      <c r="H33" s="610" t="s">
        <v>362</v>
      </c>
      <c r="I33" s="222"/>
      <c r="J33" s="103"/>
    </row>
    <row r="34" spans="1:10" ht="39.75" customHeight="1" x14ac:dyDescent="0.2">
      <c r="A34" s="606" t="s">
        <v>160</v>
      </c>
      <c r="B34" s="181" t="s">
        <v>330</v>
      </c>
      <c r="C34" s="190" t="s">
        <v>155</v>
      </c>
      <c r="D34" s="187">
        <v>512788</v>
      </c>
      <c r="E34" s="190" t="s">
        <v>274</v>
      </c>
      <c r="F34" s="190" t="s">
        <v>34</v>
      </c>
      <c r="G34" s="193" t="s">
        <v>161</v>
      </c>
      <c r="H34" s="611"/>
      <c r="I34" s="222"/>
      <c r="J34" s="103"/>
    </row>
    <row r="35" spans="1:10" ht="47.25" customHeight="1" thickBot="1" x14ac:dyDescent="0.25">
      <c r="A35" s="607"/>
      <c r="B35" s="183" t="s">
        <v>331</v>
      </c>
      <c r="C35" s="75" t="s">
        <v>332</v>
      </c>
      <c r="D35" s="188">
        <f>937604.4-D34</f>
        <v>424816.4</v>
      </c>
      <c r="E35" s="75" t="s">
        <v>29</v>
      </c>
      <c r="F35" s="220" t="s">
        <v>29</v>
      </c>
      <c r="G35" s="76" t="s">
        <v>161</v>
      </c>
      <c r="H35" s="613"/>
      <c r="I35" s="222"/>
      <c r="J35" s="66"/>
    </row>
    <row r="36" spans="1:10" ht="15.75" customHeight="1" x14ac:dyDescent="0.2">
      <c r="A36" s="361" t="s">
        <v>86</v>
      </c>
      <c r="B36" s="362"/>
      <c r="C36" s="450"/>
      <c r="D36" s="636">
        <f>SUM(D14:D35)</f>
        <v>134335652.65000001</v>
      </c>
      <c r="E36" s="637"/>
      <c r="F36" s="633" t="s">
        <v>10</v>
      </c>
      <c r="G36" s="634"/>
      <c r="H36" s="243"/>
      <c r="I36" s="560" t="s">
        <v>233</v>
      </c>
      <c r="J36" s="33"/>
    </row>
    <row r="37" spans="1:10" ht="15.75" customHeight="1" x14ac:dyDescent="0.2">
      <c r="A37" s="361"/>
      <c r="B37" s="362"/>
      <c r="C37" s="450"/>
      <c r="D37" s="636"/>
      <c r="E37" s="637"/>
      <c r="F37" s="633"/>
      <c r="G37" s="634"/>
      <c r="H37" s="243"/>
      <c r="I37" s="560"/>
      <c r="J37" s="33"/>
    </row>
    <row r="38" spans="1:10" ht="19.5" customHeight="1" thickBot="1" x14ac:dyDescent="0.25">
      <c r="A38" s="35"/>
      <c r="B38" s="36"/>
      <c r="C38" s="36"/>
      <c r="D38" s="638"/>
      <c r="E38" s="639"/>
      <c r="F38" s="446"/>
      <c r="G38" s="635"/>
      <c r="H38" s="243"/>
      <c r="I38" s="222"/>
      <c r="J38" s="33"/>
    </row>
    <row r="39" spans="1:10" ht="60" customHeight="1" thickBot="1" x14ac:dyDescent="0.25">
      <c r="A39" s="14"/>
      <c r="B39" s="92"/>
      <c r="C39" s="92"/>
      <c r="D39" s="158"/>
      <c r="E39" s="105"/>
      <c r="F39" s="105"/>
      <c r="G39" s="159"/>
      <c r="H39" s="159"/>
      <c r="I39" s="222"/>
      <c r="J39" s="103"/>
    </row>
    <row r="40" spans="1:10" ht="33.75" customHeight="1" x14ac:dyDescent="0.2">
      <c r="A40" s="621" t="s">
        <v>193</v>
      </c>
      <c r="B40" s="622"/>
      <c r="C40" s="622"/>
      <c r="D40" s="622"/>
      <c r="E40" s="622"/>
      <c r="F40" s="622"/>
      <c r="G40" s="623"/>
      <c r="H40" s="604" t="s">
        <v>340</v>
      </c>
    </row>
    <row r="41" spans="1:10" ht="30.75" customHeight="1" x14ac:dyDescent="0.2">
      <c r="A41" s="163"/>
      <c r="B41" s="161"/>
      <c r="C41" s="161"/>
      <c r="D41" s="114"/>
      <c r="E41" s="161"/>
      <c r="F41" s="161"/>
      <c r="G41" s="164"/>
      <c r="H41" s="605"/>
    </row>
    <row r="42" spans="1:10" ht="76.5" x14ac:dyDescent="0.2">
      <c r="A42" s="219" t="s">
        <v>166</v>
      </c>
      <c r="B42" s="119" t="s">
        <v>322</v>
      </c>
      <c r="C42" s="218">
        <v>12</v>
      </c>
      <c r="D42" s="72">
        <v>19603718</v>
      </c>
      <c r="E42" s="238" t="s">
        <v>8</v>
      </c>
      <c r="F42" s="238" t="s">
        <v>8</v>
      </c>
      <c r="G42" s="273" t="s">
        <v>337</v>
      </c>
      <c r="H42" s="260" t="s">
        <v>362</v>
      </c>
    </row>
    <row r="43" spans="1:10" ht="47.25" customHeight="1" x14ac:dyDescent="0.2">
      <c r="A43" s="219" t="s">
        <v>165</v>
      </c>
      <c r="B43" s="119" t="s">
        <v>323</v>
      </c>
      <c r="C43" s="218">
        <v>1</v>
      </c>
      <c r="D43" s="72">
        <v>750000</v>
      </c>
      <c r="E43" s="238" t="s">
        <v>69</v>
      </c>
      <c r="F43" s="238" t="s">
        <v>294</v>
      </c>
      <c r="G43" s="273" t="s">
        <v>335</v>
      </c>
      <c r="H43" s="260" t="s">
        <v>375</v>
      </c>
      <c r="I43" s="221"/>
    </row>
    <row r="44" spans="1:10" ht="44.25" customHeight="1" x14ac:dyDescent="0.2">
      <c r="A44" s="224" t="s">
        <v>166</v>
      </c>
      <c r="B44" s="119" t="s">
        <v>324</v>
      </c>
      <c r="C44" s="218">
        <v>6</v>
      </c>
      <c r="D44" s="72">
        <v>3000000</v>
      </c>
      <c r="E44" s="238" t="s">
        <v>8</v>
      </c>
      <c r="F44" s="238" t="s">
        <v>8</v>
      </c>
      <c r="G44" s="273" t="s">
        <v>336</v>
      </c>
      <c r="H44" s="260" t="s">
        <v>362</v>
      </c>
    </row>
    <row r="45" spans="1:10" ht="39" customHeight="1" x14ac:dyDescent="0.2">
      <c r="A45" s="219" t="s">
        <v>165</v>
      </c>
      <c r="B45" s="119" t="s">
        <v>325</v>
      </c>
      <c r="C45" s="218">
        <v>10</v>
      </c>
      <c r="D45" s="72">
        <v>4162700</v>
      </c>
      <c r="E45" s="238" t="s">
        <v>69</v>
      </c>
      <c r="F45" s="238" t="s">
        <v>294</v>
      </c>
      <c r="G45" s="223" t="s">
        <v>333</v>
      </c>
      <c r="H45" s="352" t="s">
        <v>375</v>
      </c>
    </row>
    <row r="46" spans="1:10" ht="45" customHeight="1" x14ac:dyDescent="0.2">
      <c r="A46" s="219" t="s">
        <v>165</v>
      </c>
      <c r="B46" s="119" t="s">
        <v>326</v>
      </c>
      <c r="C46" s="218">
        <v>10</v>
      </c>
      <c r="D46" s="72">
        <v>4000000</v>
      </c>
      <c r="E46" s="238" t="s">
        <v>328</v>
      </c>
      <c r="F46" s="238" t="s">
        <v>328</v>
      </c>
      <c r="G46" s="223" t="s">
        <v>336</v>
      </c>
      <c r="H46" s="353"/>
    </row>
    <row r="47" spans="1:10" ht="36.75" customHeight="1" x14ac:dyDescent="0.2">
      <c r="A47" s="224" t="s">
        <v>166</v>
      </c>
      <c r="B47" s="119" t="s">
        <v>327</v>
      </c>
      <c r="C47" s="218">
        <v>3</v>
      </c>
      <c r="D47" s="72">
        <v>152000</v>
      </c>
      <c r="E47" s="238" t="s">
        <v>69</v>
      </c>
      <c r="F47" s="238" t="s">
        <v>294</v>
      </c>
      <c r="G47" s="223" t="s">
        <v>334</v>
      </c>
      <c r="H47" s="354"/>
    </row>
    <row r="48" spans="1:10" ht="43.5" customHeight="1" thickBot="1" x14ac:dyDescent="0.25">
      <c r="A48" s="631" t="s">
        <v>196</v>
      </c>
      <c r="B48" s="632"/>
      <c r="C48" s="632"/>
      <c r="D48" s="160">
        <f>SUM(D42:D47)</f>
        <v>31668418</v>
      </c>
      <c r="E48" s="629" t="s">
        <v>195</v>
      </c>
      <c r="F48" s="629"/>
      <c r="G48" s="630"/>
      <c r="H48" s="243"/>
    </row>
    <row r="49" spans="1:9" ht="14.25" customHeight="1" x14ac:dyDescent="0.2">
      <c r="A49" s="78"/>
      <c r="B49" s="14"/>
      <c r="C49" s="14"/>
      <c r="D49" s="79"/>
      <c r="E49" s="77"/>
      <c r="F49" s="77"/>
      <c r="G49" s="80"/>
      <c r="H49" s="80"/>
    </row>
    <row r="50" spans="1:9" ht="24.75" customHeight="1" thickBot="1" x14ac:dyDescent="0.25">
      <c r="E50" s="77"/>
      <c r="F50" s="77"/>
      <c r="G50" s="80"/>
      <c r="H50" s="80"/>
    </row>
    <row r="51" spans="1:9" ht="31.5" customHeight="1" thickBot="1" x14ac:dyDescent="0.25">
      <c r="A51" s="624" t="s">
        <v>194</v>
      </c>
      <c r="B51" s="625"/>
      <c r="C51" s="626">
        <f>+D48+D36</f>
        <v>166004070.65000001</v>
      </c>
      <c r="D51" s="626"/>
      <c r="E51" s="627" t="s">
        <v>192</v>
      </c>
      <c r="F51" s="627"/>
      <c r="G51" s="628"/>
      <c r="H51" s="254"/>
      <c r="I51" s="221" t="s">
        <v>379</v>
      </c>
    </row>
    <row r="52" spans="1:9" ht="95.25" customHeight="1" x14ac:dyDescent="0.2"/>
    <row r="53" spans="1:9" ht="83.25" customHeight="1" x14ac:dyDescent="0.2">
      <c r="D53" s="227"/>
      <c r="I53" s="222"/>
    </row>
    <row r="54" spans="1:9" x14ac:dyDescent="0.2">
      <c r="D54" s="226"/>
    </row>
    <row r="59" spans="1:9" ht="18.75" customHeight="1" x14ac:dyDescent="0.2"/>
  </sheetData>
  <mergeCells count="30">
    <mergeCell ref="I36:I37"/>
    <mergeCell ref="A36:C37"/>
    <mergeCell ref="A40:G40"/>
    <mergeCell ref="A51:B51"/>
    <mergeCell ref="C51:D51"/>
    <mergeCell ref="E51:G51"/>
    <mergeCell ref="E48:G48"/>
    <mergeCell ref="A48:C48"/>
    <mergeCell ref="F36:G38"/>
    <mergeCell ref="D36:E38"/>
    <mergeCell ref="H45:H47"/>
    <mergeCell ref="A1:G2"/>
    <mergeCell ref="A3:G4"/>
    <mergeCell ref="A7:A8"/>
    <mergeCell ref="B7:C7"/>
    <mergeCell ref="D7:D8"/>
    <mergeCell ref="E7:E8"/>
    <mergeCell ref="F7:F8"/>
    <mergeCell ref="G7:G8"/>
    <mergeCell ref="H7:H8"/>
    <mergeCell ref="H40:H41"/>
    <mergeCell ref="A34:A35"/>
    <mergeCell ref="A24:A25"/>
    <mergeCell ref="A26:A27"/>
    <mergeCell ref="A28:A29"/>
    <mergeCell ref="A32:A33"/>
    <mergeCell ref="H18:H21"/>
    <mergeCell ref="H27:H32"/>
    <mergeCell ref="H33:H35"/>
    <mergeCell ref="A11:H12"/>
  </mergeCells>
  <pageMargins left="0.23622047244094491" right="0.23622047244094491" top="0.27559055118110237" bottom="0.31496062992125984" header="0.27559055118110237" footer="0.31496062992125984"/>
  <pageSetup scale="74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Portada</vt:lpstr>
      <vt:lpstr>Indice PAO</vt:lpstr>
      <vt:lpstr>I Admi</vt:lpstr>
      <vt:lpstr>II Serv Com.</vt:lpstr>
      <vt:lpstr>III Edificios</vt:lpstr>
      <vt:lpstr>III  VIAS COMUN</vt:lpstr>
      <vt:lpstr>III otros proyectos</vt:lpstr>
      <vt:lpstr>'I Admi'!Área_de_impresión</vt:lpstr>
      <vt:lpstr>'II Serv Com.'!Área_de_impresión</vt:lpstr>
      <vt:lpstr>'III  VIAS COMUN'!Área_de_impresión</vt:lpstr>
      <vt:lpstr>'III Edificios'!Área_de_impresión</vt:lpstr>
      <vt:lpstr>'III otros proyectos'!Área_de_impresión</vt:lpstr>
      <vt:lpstr>Portada!Área_de_impresión</vt:lpstr>
      <vt:lpstr>'II Serv Com.'!Títulos_a_imprimir</vt:lpstr>
      <vt:lpstr>'III  VIAS COMUN'!Títulos_a_imprimir</vt:lpstr>
      <vt:lpstr>'III otros proyectos'!Títulos_a_imprimir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2020-09-18T14:28:51Z</dcterms:modified>
</cp:coreProperties>
</file>